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3" sheetId="1" r:id="rId1"/>
  </sheets>
  <definedNames/>
  <calcPr calcMode="manual" fullCalcOnLoad="1"/>
</workbook>
</file>

<file path=xl/sharedStrings.xml><?xml version="1.0" encoding="utf-8"?>
<sst xmlns="http://schemas.openxmlformats.org/spreadsheetml/2006/main" count="185" uniqueCount="84">
  <si>
    <t>Dział</t>
  </si>
  <si>
    <t>§</t>
  </si>
  <si>
    <t>60014</t>
  </si>
  <si>
    <t>63003</t>
  </si>
  <si>
    <t>75020</t>
  </si>
  <si>
    <t>75411</t>
  </si>
  <si>
    <t>80115</t>
  </si>
  <si>
    <t>85333</t>
  </si>
  <si>
    <t>85510</t>
  </si>
  <si>
    <t>6050</t>
  </si>
  <si>
    <t>6060</t>
  </si>
  <si>
    <t>75495</t>
  </si>
  <si>
    <t>85202</t>
  </si>
  <si>
    <t>85203</t>
  </si>
  <si>
    <t>w złotych</t>
  </si>
  <si>
    <t>Lp.</t>
  </si>
  <si>
    <t>Rozdz.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</si>
  <si>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</si>
  <si>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</si>
  <si>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</si>
  <si>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</si>
  <si>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</si>
  <si>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</si>
  <si>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</si>
  <si>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</si>
  <si>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</si>
  <si>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</si>
  <si>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6058(9)</t>
  </si>
  <si>
    <t>Ogółem</t>
  </si>
  <si>
    <t>x</t>
  </si>
  <si>
    <t>Zarząd Dróg Powiatowych w Szczytnie</t>
  </si>
  <si>
    <t>Rozbudowa drogi powiatowej nr 1639N Brajniki-Warchały i Nr 1516N Klon-Wujaki - odszkodowania</t>
  </si>
  <si>
    <t>Zespół Szkół Nr 2 w Szczytnie</t>
  </si>
  <si>
    <t>Rozwój turystyki transgranicznej w Powiecie Szczycieńskim i Rejonie Swietłogorskim (Budowa ścieżki rowerowej na obszarze nieczynnej linii kolejowej Szczytno – Biskupiec - na terenie Gminy Dźwierzuty)</t>
  </si>
  <si>
    <t>PLAN NA 2021 ROK</t>
  </si>
  <si>
    <t>Zadania inwestycyjne przewidziane do realizacji w 2021 roku</t>
  </si>
  <si>
    <t>Przebudowa drogi powiatowej nr 1673N dr. Nr 1502N (Jerutki) - Olszyny - Gawrzyjałki w km 4+306 - 8+076 i km 8+955 - 11+145</t>
  </si>
  <si>
    <t>Przebudowa drogi powiatowej nr 1480N na odcinku Waplewo - Dźwiersztyny etap I w km 0+000 - 1+200</t>
  </si>
  <si>
    <t>Przebudowa drogi powiatowej nr 1510N Kołodziejowy Grąd - Lipowiec w km 6+627 - 7+617</t>
  </si>
  <si>
    <t>Przebudowa drogi powiatowej nr 1500N Dębówko - Kobyłocha - Trelkówko - dr.woj.nr 600 w km 6+096 - 8+970</t>
  </si>
  <si>
    <t>Przebudowa drogi powiatowej nr 1659N dr.kraj.nr 58 (Janowo) - Sędańsk - Siódmak w km 8+377 - 9+144</t>
  </si>
  <si>
    <t>Rozbudowa drogi powiatowej nr 1639N Witowo - Warchały etap I w km 2+566 - 3+532</t>
  </si>
  <si>
    <t xml:space="preserve">Modernizacja nawierzchni placu parkingowego przed powiatowym Urzędem Pracy w Szczytnie </t>
  </si>
  <si>
    <t>Powiatowy Urząd Pracy w Szczytnie</t>
  </si>
  <si>
    <t>Zespół Szkół Nr 1 w Szczytnie</t>
  </si>
  <si>
    <t>PLAN PO ZMIANACH</t>
  </si>
  <si>
    <t>ZMIANA</t>
  </si>
  <si>
    <t>Renowacja zabytkowych drzwi i wejścia do Domu dla Dzieci Nr 1 w Pasymiu</t>
  </si>
  <si>
    <t>Centrum Ekonomiczno-Administracyjne Domów dla Dzieci w Pasymiu</t>
  </si>
  <si>
    <t>Opracowanie dokumentacji projektowo-wykonawczej i kosztorysowej zmiany sposobu użytkowania budynku internatu zlokalizowanego przy ul. Chrobrego 12 w Szczytnie, na budynek biurowy wraz z projektem zagospodarowania terenu na potrzeby miejsc parkingowych oraz wykonanie ekspertyzy p.poż.</t>
  </si>
  <si>
    <t>Środowiskowy Dom Samopomocy w Szczytnie</t>
  </si>
  <si>
    <t>Przebudowa i remont budynku Środowiskowego Domu Samopomocy w Szczytnie Filia im.J.Lanca w Piasutnie - II etap</t>
  </si>
  <si>
    <t>Budowa chodnika w msc.Rozogi przy drodze powiatowej nr 1520N w km 0+070-0+460</t>
  </si>
  <si>
    <t>Przebudowa drogi powiatowej nr 1663N Szczytno-Zabiele-Lejkowo w km 11+920-12+320</t>
  </si>
  <si>
    <t>Przebudowa skrzyżowania dróg powiatowych nr 1464N i 1462N w Rusku Wielkim</t>
  </si>
  <si>
    <t>Opracowanie dokumentacji projektowej przebudowy drogi powiatowej nr 1671N Lejkowo-Kipary - dr.nr 1512N</t>
  </si>
  <si>
    <t xml:space="preserve">Zakup 2 kotłów wodnych zasilających układ centralnego ogrzewania w KPPSP w Szczytnie </t>
  </si>
  <si>
    <t>Dom Pomocy Społecznej w Szczytnie</t>
  </si>
  <si>
    <t>Zakup krajalnicy dla Domu Pomocy Społecznej w Szczytnie</t>
  </si>
  <si>
    <t>Komenda Powiatowa Państwowej Straży Pożarnej w Szczytnie</t>
  </si>
  <si>
    <t>Projekt zamienny dokumentacji rozbudowy drogi powiatowej nr 1639N Witowo-Warchały</t>
  </si>
  <si>
    <t>Przebudowa przejścia dla pieszych na drodze powiatowej nr 1633N w m.Jedwabno, Gmina Jedwabno</t>
  </si>
  <si>
    <t>Przebudowa przejścia dla pieszych na drodze powiatowej nr 1496N w m.Świętajno, Gmina Świętajno</t>
  </si>
  <si>
    <t>Przebudowa przejścia dla pieszych na drodze powiatowej nr 1474N w m.Tylkowo, Gmina Pasym</t>
  </si>
  <si>
    <t>Przebudowa przejścia dla pieszych na drodze powiatowej nr 1675N w m.Jeruty, Gmina Świętajno</t>
  </si>
  <si>
    <t>Przebudowa przejścia dla pieszych na drodze powiatowej nr 1476N w m.Pasym, Gmina Pasym</t>
  </si>
  <si>
    <t>Przebudowa przejścia dla pieszych na drodze powiatowej nr 1667N w m.Lipowiec, Gmina Szczytno</t>
  </si>
  <si>
    <t>Przebudowa przejścia dla pieszych na drodze powiatowej nr 1464N w m.Nowy Dwór, Gmina Jedwabno</t>
  </si>
  <si>
    <t>Przebudowa przejścia dla pieszych na drodze powiatowej nr 1522N w m.Rozogi, Gmina Rozogi</t>
  </si>
  <si>
    <t>Przebudowa przejścia dla pieszych na drodze powiatowej nr 1482N w m.Leśny Dwór, Gmina Szczytno</t>
  </si>
  <si>
    <t>Przebudowa przejścia dla pieszych na drodze powiatowej nr 1522N w m.Rozogi, Gmina Rozogi w km 0+395</t>
  </si>
  <si>
    <t>Opracowanie dokumentacji projektowej przebudowy drogi powiatowej nr 1496N odc. Dźwierzuty-Orzyny od km 0+000 -8+383</t>
  </si>
  <si>
    <t>Zakup smochodu SLRR dla KPPSP w Szczytnie</t>
  </si>
  <si>
    <t>Budowa wyniesionego przejścia dla pieszych na drodze powiatowej nr 1514N w m.Księży Lasek, Gmina Rozogi</t>
  </si>
  <si>
    <t>Budowa przejścia dla pieszych na drodze powiatowej nr 1520N w m.Rozogi, Gmina Rozogi</t>
  </si>
  <si>
    <t>Przebudowa drogi powiatowej nr 1659N dr.kraj.nr 58 (Janowo) - Sędańsk - Siódmak od skrzyżowania z drogą powiatową nr 1482N do km 8+377</t>
  </si>
  <si>
    <t>Modernizacja dachów na budynkach Zespołu Szkół Nr 1 w Szczytnie</t>
  </si>
  <si>
    <t xml:space="preserve">Zakup urządzeń naukowych -  doposażenia mini parku naukowego przez Zespołem Szkół Nr 2 w Szczytnie </t>
  </si>
  <si>
    <t>Wykonanie instalacji centralnego ogrzewania w Zespole Szkół Nr 2 w Szczytnie</t>
  </si>
  <si>
    <t>Modernizacja pomieszczeń poprzez wydzielenie na sanitariat dla personelu Zespołu Szkół Nr 1 w Szczytnie</t>
  </si>
  <si>
    <t>Zakup sprzętu komputerowego wraz z oprogramowaniem jako wyposażenie dwóch sal lekcyjnych w Zespole Szkół Nr 1 w Szczytnie</t>
  </si>
  <si>
    <t xml:space="preserve">Zakup kotnstrukcji kotary wraz z kotarą grodzącą salę gimnastyczną w Zespole Szkół Nr 1 w Szczytnie </t>
  </si>
  <si>
    <t xml:space="preserve">Zakup kserokopiarki dla Zespołu Szkół Nr 1 w Szczytnie </t>
  </si>
  <si>
    <t>Załącznik nr 3 do Uchwały Rady Powiatu w Szczytnie Nr XXX/209/2021 z dnia 20 grudnia 2021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</si>
</sst>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53">
    <font>
      <sz val="10"/>
      <name val="Arial CE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 CE"/>
      <family val="0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7"/>
      <name val="Arial CE"/>
      <family val="0"/>
    </font>
    <font>
      <i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166" fontId="15" fillId="33" borderId="14" xfId="0" applyNumberFormat="1" applyFont="1" applyFill="1" applyBorder="1" applyAlignment="1">
      <alignment horizontal="left" vertical="center" wrapText="1"/>
    </xf>
    <xf numFmtId="166" fontId="14" fillId="0" borderId="14" xfId="0" applyNumberFormat="1" applyFont="1" applyFill="1" applyBorder="1" applyAlignment="1">
      <alignment horizontal="center" vertical="center"/>
    </xf>
    <xf numFmtId="166" fontId="16" fillId="33" borderId="14" xfId="0" applyNumberFormat="1" applyFont="1" applyFill="1" applyBorder="1" applyAlignment="1">
      <alignment horizontal="left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 wrapText="1"/>
    </xf>
    <xf numFmtId="166" fontId="9" fillId="34" borderId="16" xfId="0" applyNumberFormat="1" applyFont="1" applyFill="1" applyBorder="1" applyAlignment="1">
      <alignment horizontal="right" vertical="center"/>
    </xf>
    <xf numFmtId="166" fontId="10" fillId="34" borderId="1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 vertical="center"/>
    </xf>
    <xf numFmtId="166" fontId="16" fillId="35" borderId="14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/>
    </xf>
    <xf numFmtId="49" fontId="12" fillId="34" borderId="16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O55"/>
  <sheetViews>
    <sheetView tabSelected="1" view="pageBreakPreview" zoomScaleSheetLayoutView="100" zoomScalePageLayoutView="0" workbookViewId="0" topLeftCell="A1">
      <selection activeCell="A19" sqref="B19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6.25390625" style="0" customWidth="1"/>
    <col min="4" max="4" width="5.375" style="0" customWidth="1"/>
    <col min="5" max="5" width="44.25390625" style="0" customWidth="1"/>
    <col min="6" max="6" width="10.00390625" style="0" customWidth="1"/>
    <col min="7" max="8" width="10.375" style="0" customWidth="1"/>
    <col min="9" max="9" width="9.625" style="0" customWidth="1"/>
    <col min="10" max="10" width="8.625" style="0" customWidth="1"/>
    <col min="11" max="11" width="9.625" style="0" customWidth="1"/>
    <col min="12" max="12" width="9.75390625" style="0" customWidth="1"/>
    <col min="13" max="13" width="16.25390625" style="0" customWidth="1"/>
  </cols>
  <sheetData>
    <row r="1" spans="1:14" s="2" customFormat="1" ht="12.75" customHeight="1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"/>
    </row>
    <row r="2" spans="1:13" s="2" customFormat="1" ht="14.25" customHeight="1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2" customFormat="1" ht="9" customHeight="1">
      <c r="A3" s="3"/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6" t="s">
        <v>14</v>
      </c>
    </row>
    <row r="4" spans="1:13" s="2" customFormat="1" ht="12.75" customHeight="1" thickBot="1">
      <c r="A4" s="43" t="s">
        <v>15</v>
      </c>
      <c r="B4" s="44" t="s">
        <v>0</v>
      </c>
      <c r="C4" s="45" t="s">
        <v>16</v>
      </c>
      <c r="D4" s="46" t="s">
        <v>1</v>
      </c>
      <c r="E4" s="45" t="s">
        <v>17</v>
      </c>
      <c r="F4" s="47" t="s">
        <v>18</v>
      </c>
      <c r="G4" s="47"/>
      <c r="H4" s="47"/>
      <c r="I4" s="47"/>
      <c r="J4" s="47"/>
      <c r="K4" s="47"/>
      <c r="L4" s="47"/>
      <c r="M4" s="48" t="s">
        <v>19</v>
      </c>
    </row>
    <row r="5" spans="1:13" s="2" customFormat="1" ht="12.75" customHeight="1" thickBot="1">
      <c r="A5" s="43"/>
      <c r="B5" s="44"/>
      <c r="C5" s="45"/>
      <c r="D5" s="45"/>
      <c r="E5" s="45"/>
      <c r="F5" s="37" t="s">
        <v>34</v>
      </c>
      <c r="G5" s="37" t="s">
        <v>46</v>
      </c>
      <c r="H5" s="37" t="s">
        <v>45</v>
      </c>
      <c r="I5" s="36" t="s">
        <v>20</v>
      </c>
      <c r="J5" s="36"/>
      <c r="K5" s="36"/>
      <c r="L5" s="36"/>
      <c r="M5" s="48"/>
    </row>
    <row r="6" spans="1:13" s="2" customFormat="1" ht="12.75" customHeight="1" thickBot="1">
      <c r="A6" s="43"/>
      <c r="B6" s="44"/>
      <c r="C6" s="45"/>
      <c r="D6" s="45"/>
      <c r="E6" s="45"/>
      <c r="F6" s="37"/>
      <c r="G6" s="37"/>
      <c r="H6" s="37"/>
      <c r="I6" s="37" t="s">
        <v>21</v>
      </c>
      <c r="J6" s="38" t="s">
        <v>22</v>
      </c>
      <c r="K6" s="38" t="s">
        <v>23</v>
      </c>
      <c r="L6" s="39" t="s">
        <v>24</v>
      </c>
      <c r="M6" s="48"/>
    </row>
    <row r="7" spans="1:13" s="2" customFormat="1" ht="8.25" customHeight="1" thickBot="1">
      <c r="A7" s="43"/>
      <c r="B7" s="44"/>
      <c r="C7" s="45"/>
      <c r="D7" s="45"/>
      <c r="E7" s="45"/>
      <c r="F7" s="37"/>
      <c r="G7" s="37"/>
      <c r="H7" s="37"/>
      <c r="I7" s="37"/>
      <c r="J7" s="38"/>
      <c r="K7" s="38"/>
      <c r="L7" s="39"/>
      <c r="M7" s="48"/>
    </row>
    <row r="8" spans="1:13" s="2" customFormat="1" ht="9.75" customHeight="1" thickBot="1">
      <c r="A8" s="43"/>
      <c r="B8" s="44"/>
      <c r="C8" s="45"/>
      <c r="D8" s="45"/>
      <c r="E8" s="45"/>
      <c r="F8" s="37"/>
      <c r="G8" s="37"/>
      <c r="H8" s="37"/>
      <c r="I8" s="37"/>
      <c r="J8" s="38"/>
      <c r="K8" s="38"/>
      <c r="L8" s="39"/>
      <c r="M8" s="48"/>
    </row>
    <row r="9" spans="1:13" s="2" customFormat="1" ht="8.25" customHeight="1" thickBot="1">
      <c r="A9" s="7">
        <v>1</v>
      </c>
      <c r="B9" s="8">
        <v>2</v>
      </c>
      <c r="C9" s="9">
        <v>3</v>
      </c>
      <c r="D9" s="9" t="s">
        <v>25</v>
      </c>
      <c r="E9" s="8">
        <v>5</v>
      </c>
      <c r="F9" s="8">
        <v>6</v>
      </c>
      <c r="G9" s="8"/>
      <c r="H9" s="8"/>
      <c r="I9" s="8">
        <v>9</v>
      </c>
      <c r="J9" s="8">
        <v>10</v>
      </c>
      <c r="K9" s="8">
        <v>11</v>
      </c>
      <c r="L9" s="8">
        <v>12</v>
      </c>
      <c r="M9" s="10">
        <v>13</v>
      </c>
    </row>
    <row r="10" spans="1:13" s="2" customFormat="1" ht="25.5" customHeight="1" thickBot="1">
      <c r="A10" s="11">
        <v>1</v>
      </c>
      <c r="B10" s="12">
        <v>600</v>
      </c>
      <c r="C10" s="13" t="s">
        <v>2</v>
      </c>
      <c r="D10" s="13" t="s">
        <v>9</v>
      </c>
      <c r="E10" s="19" t="s">
        <v>31</v>
      </c>
      <c r="F10" s="14">
        <v>202148</v>
      </c>
      <c r="G10" s="14"/>
      <c r="H10" s="14">
        <f>F10+G10</f>
        <v>202148</v>
      </c>
      <c r="I10" s="14">
        <v>202148</v>
      </c>
      <c r="J10" s="14">
        <v>0</v>
      </c>
      <c r="K10" s="20">
        <v>0</v>
      </c>
      <c r="L10" s="14">
        <v>0</v>
      </c>
      <c r="M10" s="23" t="s">
        <v>26</v>
      </c>
    </row>
    <row r="11" spans="1:13" s="2" customFormat="1" ht="25.5" customHeight="1" thickBot="1">
      <c r="A11" s="11">
        <v>2</v>
      </c>
      <c r="B11" s="12">
        <v>600</v>
      </c>
      <c r="C11" s="13" t="s">
        <v>2</v>
      </c>
      <c r="D11" s="13" t="s">
        <v>9</v>
      </c>
      <c r="E11" s="34" t="s">
        <v>36</v>
      </c>
      <c r="F11" s="14">
        <v>975303</v>
      </c>
      <c r="G11" s="14"/>
      <c r="H11" s="14">
        <f aca="true" t="shared" si="0" ref="H11:H50">F11+G11</f>
        <v>975303</v>
      </c>
      <c r="I11" s="14">
        <f>H11-K11</f>
        <v>183053</v>
      </c>
      <c r="J11" s="14">
        <v>0</v>
      </c>
      <c r="K11" s="20">
        <f>833929+224519-209732-56466</f>
        <v>792250</v>
      </c>
      <c r="L11" s="14">
        <v>0</v>
      </c>
      <c r="M11" s="23" t="s">
        <v>30</v>
      </c>
    </row>
    <row r="12" spans="1:13" s="2" customFormat="1" ht="25.5" customHeight="1" thickBot="1">
      <c r="A12" s="11">
        <v>3</v>
      </c>
      <c r="B12" s="12">
        <v>600</v>
      </c>
      <c r="C12" s="13" t="s">
        <v>2</v>
      </c>
      <c r="D12" s="13" t="s">
        <v>9</v>
      </c>
      <c r="E12" s="34" t="s">
        <v>37</v>
      </c>
      <c r="F12" s="14">
        <v>1314472</v>
      </c>
      <c r="G12" s="14"/>
      <c r="H12" s="14">
        <f t="shared" si="0"/>
        <v>1314472</v>
      </c>
      <c r="I12" s="14">
        <f aca="true" t="shared" si="1" ref="I12:I21">H12-K12</f>
        <v>328527</v>
      </c>
      <c r="J12" s="14">
        <v>0</v>
      </c>
      <c r="K12" s="20">
        <f>909083+244753-133652-34239</f>
        <v>985945</v>
      </c>
      <c r="L12" s="14">
        <v>0</v>
      </c>
      <c r="M12" s="23" t="s">
        <v>30</v>
      </c>
    </row>
    <row r="13" spans="1:13" s="2" customFormat="1" ht="25.5" customHeight="1" thickBot="1">
      <c r="A13" s="11">
        <v>4</v>
      </c>
      <c r="B13" s="12">
        <v>600</v>
      </c>
      <c r="C13" s="13" t="s">
        <v>2</v>
      </c>
      <c r="D13" s="13" t="s">
        <v>9</v>
      </c>
      <c r="E13" s="34" t="s">
        <v>38</v>
      </c>
      <c r="F13" s="14">
        <v>194193</v>
      </c>
      <c r="G13" s="14"/>
      <c r="H13" s="14">
        <f t="shared" si="0"/>
        <v>194193</v>
      </c>
      <c r="I13" s="14">
        <f t="shared" si="1"/>
        <v>104596</v>
      </c>
      <c r="J13" s="14">
        <v>0</v>
      </c>
      <c r="K13" s="20">
        <f>74350+15247</f>
        <v>89597</v>
      </c>
      <c r="L13" s="14">
        <v>0</v>
      </c>
      <c r="M13" s="23" t="s">
        <v>30</v>
      </c>
    </row>
    <row r="14" spans="1:13" s="2" customFormat="1" ht="25.5" customHeight="1" thickBot="1">
      <c r="A14" s="11">
        <v>5</v>
      </c>
      <c r="B14" s="12">
        <v>600</v>
      </c>
      <c r="C14" s="13" t="s">
        <v>2</v>
      </c>
      <c r="D14" s="13" t="s">
        <v>9</v>
      </c>
      <c r="E14" s="34" t="s">
        <v>39</v>
      </c>
      <c r="F14" s="14">
        <v>534916</v>
      </c>
      <c r="G14" s="14"/>
      <c r="H14" s="14">
        <f t="shared" si="0"/>
        <v>534916</v>
      </c>
      <c r="I14" s="14">
        <f t="shared" si="1"/>
        <v>274958</v>
      </c>
      <c r="J14" s="14">
        <v>0</v>
      </c>
      <c r="K14" s="20">
        <f>146040+113918</f>
        <v>259958</v>
      </c>
      <c r="L14" s="14">
        <v>0</v>
      </c>
      <c r="M14" s="23" t="s">
        <v>30</v>
      </c>
    </row>
    <row r="15" spans="1:13" s="2" customFormat="1" ht="25.5" customHeight="1" thickBot="1">
      <c r="A15" s="11">
        <v>6</v>
      </c>
      <c r="B15" s="12">
        <v>600</v>
      </c>
      <c r="C15" s="13" t="s">
        <v>2</v>
      </c>
      <c r="D15" s="13" t="s">
        <v>9</v>
      </c>
      <c r="E15" s="34" t="s">
        <v>40</v>
      </c>
      <c r="F15" s="14">
        <v>292113</v>
      </c>
      <c r="G15" s="14"/>
      <c r="H15" s="14">
        <f t="shared" si="0"/>
        <v>292113</v>
      </c>
      <c r="I15" s="14">
        <f t="shared" si="1"/>
        <v>153557</v>
      </c>
      <c r="J15" s="14">
        <v>0</v>
      </c>
      <c r="K15" s="20">
        <f>81087+57469</f>
        <v>138556</v>
      </c>
      <c r="L15" s="14">
        <v>0</v>
      </c>
      <c r="M15" s="23" t="s">
        <v>30</v>
      </c>
    </row>
    <row r="16" spans="1:13" s="2" customFormat="1" ht="25.5" customHeight="1" thickBot="1">
      <c r="A16" s="11">
        <v>7</v>
      </c>
      <c r="B16" s="12">
        <v>600</v>
      </c>
      <c r="C16" s="13" t="s">
        <v>2</v>
      </c>
      <c r="D16" s="13" t="s">
        <v>9</v>
      </c>
      <c r="E16" s="34" t="s">
        <v>41</v>
      </c>
      <c r="F16" s="14">
        <v>2925000</v>
      </c>
      <c r="G16" s="14"/>
      <c r="H16" s="14">
        <f t="shared" si="0"/>
        <v>2925000</v>
      </c>
      <c r="I16" s="14">
        <f t="shared" si="1"/>
        <v>587087</v>
      </c>
      <c r="J16" s="14">
        <v>0</v>
      </c>
      <c r="K16" s="20">
        <f>2361840+709949-611013-125791+2928</f>
        <v>2337913</v>
      </c>
      <c r="L16" s="14">
        <v>0</v>
      </c>
      <c r="M16" s="23" t="s">
        <v>30</v>
      </c>
    </row>
    <row r="17" spans="1:13" s="2" customFormat="1" ht="25.5" customHeight="1" thickBot="1">
      <c r="A17" s="11">
        <v>8</v>
      </c>
      <c r="B17" s="12">
        <v>600</v>
      </c>
      <c r="C17" s="13" t="s">
        <v>2</v>
      </c>
      <c r="D17" s="13" t="s">
        <v>9</v>
      </c>
      <c r="E17" s="34" t="s">
        <v>52</v>
      </c>
      <c r="F17" s="14">
        <v>154000</v>
      </c>
      <c r="G17" s="14"/>
      <c r="H17" s="14">
        <f t="shared" si="0"/>
        <v>154000</v>
      </c>
      <c r="I17" s="14">
        <f t="shared" si="1"/>
        <v>74000</v>
      </c>
      <c r="J17" s="14">
        <v>0</v>
      </c>
      <c r="K17" s="20">
        <v>80000</v>
      </c>
      <c r="L17" s="14">
        <v>0</v>
      </c>
      <c r="M17" s="23" t="s">
        <v>30</v>
      </c>
    </row>
    <row r="18" spans="1:13" s="2" customFormat="1" ht="25.5" customHeight="1" thickBot="1">
      <c r="A18" s="11">
        <v>9</v>
      </c>
      <c r="B18" s="12">
        <v>600</v>
      </c>
      <c r="C18" s="13" t="s">
        <v>2</v>
      </c>
      <c r="D18" s="13" t="s">
        <v>9</v>
      </c>
      <c r="E18" s="19" t="s">
        <v>53</v>
      </c>
      <c r="F18" s="14">
        <v>140000</v>
      </c>
      <c r="G18" s="14"/>
      <c r="H18" s="14">
        <f t="shared" si="0"/>
        <v>140000</v>
      </c>
      <c r="I18" s="14">
        <f t="shared" si="1"/>
        <v>70000</v>
      </c>
      <c r="J18" s="14">
        <v>0</v>
      </c>
      <c r="K18" s="20">
        <f>65000+5000</f>
        <v>70000</v>
      </c>
      <c r="L18" s="14">
        <v>0</v>
      </c>
      <c r="M18" s="23" t="s">
        <v>30</v>
      </c>
    </row>
    <row r="19" spans="1:13" s="2" customFormat="1" ht="25.5" customHeight="1" thickBot="1">
      <c r="A19" s="11">
        <v>10</v>
      </c>
      <c r="B19" s="12">
        <v>600</v>
      </c>
      <c r="C19" s="13" t="s">
        <v>2</v>
      </c>
      <c r="D19" s="13" t="s">
        <v>9</v>
      </c>
      <c r="E19" s="19" t="s">
        <v>54</v>
      </c>
      <c r="F19" s="14">
        <v>1000</v>
      </c>
      <c r="G19" s="14"/>
      <c r="H19" s="14">
        <f t="shared" si="0"/>
        <v>1000</v>
      </c>
      <c r="I19" s="14">
        <f t="shared" si="1"/>
        <v>1000</v>
      </c>
      <c r="J19" s="14">
        <v>0</v>
      </c>
      <c r="K19" s="20">
        <v>0</v>
      </c>
      <c r="L19" s="14">
        <v>0</v>
      </c>
      <c r="M19" s="23" t="s">
        <v>30</v>
      </c>
    </row>
    <row r="20" spans="1:13" s="2" customFormat="1" ht="29.25" customHeight="1" thickBot="1">
      <c r="A20" s="11">
        <v>11</v>
      </c>
      <c r="B20" s="12">
        <v>600</v>
      </c>
      <c r="C20" s="13" t="s">
        <v>2</v>
      </c>
      <c r="D20" s="13" t="s">
        <v>9</v>
      </c>
      <c r="E20" s="34" t="s">
        <v>75</v>
      </c>
      <c r="F20" s="14">
        <v>11685</v>
      </c>
      <c r="G20" s="14"/>
      <c r="H20" s="14">
        <f t="shared" si="0"/>
        <v>11685</v>
      </c>
      <c r="I20" s="14">
        <f t="shared" si="1"/>
        <v>11685</v>
      </c>
      <c r="J20" s="14">
        <v>0</v>
      </c>
      <c r="K20" s="20">
        <v>0</v>
      </c>
      <c r="L20" s="14">
        <v>0</v>
      </c>
      <c r="M20" s="23" t="s">
        <v>30</v>
      </c>
    </row>
    <row r="21" spans="1:13" s="2" customFormat="1" ht="32.25" customHeight="1" thickBot="1">
      <c r="A21" s="11">
        <v>12</v>
      </c>
      <c r="B21" s="12">
        <v>600</v>
      </c>
      <c r="C21" s="13" t="s">
        <v>2</v>
      </c>
      <c r="D21" s="13" t="s">
        <v>9</v>
      </c>
      <c r="E21" s="19" t="s">
        <v>71</v>
      </c>
      <c r="F21" s="14">
        <v>1000</v>
      </c>
      <c r="G21" s="14"/>
      <c r="H21" s="14">
        <f t="shared" si="0"/>
        <v>1000</v>
      </c>
      <c r="I21" s="14">
        <f t="shared" si="1"/>
        <v>1000</v>
      </c>
      <c r="J21" s="14">
        <v>0</v>
      </c>
      <c r="K21" s="20">
        <v>0</v>
      </c>
      <c r="L21" s="14">
        <v>0</v>
      </c>
      <c r="M21" s="23" t="s">
        <v>30</v>
      </c>
    </row>
    <row r="22" spans="1:13" s="2" customFormat="1" ht="23.25" customHeight="1" thickBot="1">
      <c r="A22" s="11">
        <v>13</v>
      </c>
      <c r="B22" s="12">
        <v>600</v>
      </c>
      <c r="C22" s="13" t="s">
        <v>2</v>
      </c>
      <c r="D22" s="13" t="s">
        <v>9</v>
      </c>
      <c r="E22" s="19" t="s">
        <v>55</v>
      </c>
      <c r="F22" s="14">
        <v>88000</v>
      </c>
      <c r="G22" s="14"/>
      <c r="H22" s="14">
        <f>F22+G22</f>
        <v>88000</v>
      </c>
      <c r="I22" s="14">
        <f>H22-K22</f>
        <v>88000</v>
      </c>
      <c r="J22" s="14">
        <v>0</v>
      </c>
      <c r="K22" s="20">
        <v>0</v>
      </c>
      <c r="L22" s="14">
        <v>0</v>
      </c>
      <c r="M22" s="23" t="s">
        <v>30</v>
      </c>
    </row>
    <row r="23" spans="1:13" s="2" customFormat="1" ht="23.25" customHeight="1" thickBot="1">
      <c r="A23" s="11">
        <v>14</v>
      </c>
      <c r="B23" s="12">
        <v>600</v>
      </c>
      <c r="C23" s="13" t="s">
        <v>2</v>
      </c>
      <c r="D23" s="13" t="s">
        <v>9</v>
      </c>
      <c r="E23" s="19" t="s">
        <v>60</v>
      </c>
      <c r="F23" s="14">
        <v>45000</v>
      </c>
      <c r="G23" s="14"/>
      <c r="H23" s="14">
        <f>F23+G23</f>
        <v>45000</v>
      </c>
      <c r="I23" s="14">
        <f>H23</f>
        <v>45000</v>
      </c>
      <c r="J23" s="14">
        <v>0</v>
      </c>
      <c r="K23" s="20">
        <v>0</v>
      </c>
      <c r="L23" s="14">
        <v>0</v>
      </c>
      <c r="M23" s="23" t="s">
        <v>30</v>
      </c>
    </row>
    <row r="24" spans="1:13" s="2" customFormat="1" ht="23.25" customHeight="1" thickBot="1">
      <c r="A24" s="11">
        <v>15</v>
      </c>
      <c r="B24" s="12">
        <v>600</v>
      </c>
      <c r="C24" s="13" t="s">
        <v>2</v>
      </c>
      <c r="D24" s="13" t="s">
        <v>9</v>
      </c>
      <c r="E24" s="19" t="s">
        <v>61</v>
      </c>
      <c r="F24" s="14">
        <v>1538</v>
      </c>
      <c r="G24" s="14"/>
      <c r="H24" s="14">
        <f aca="true" t="shared" si="2" ref="H24:H35">F24+G24</f>
        <v>1538</v>
      </c>
      <c r="I24" s="14">
        <f aca="true" t="shared" si="3" ref="I24:I35">H24</f>
        <v>1538</v>
      </c>
      <c r="J24" s="14">
        <v>0</v>
      </c>
      <c r="K24" s="20">
        <v>0</v>
      </c>
      <c r="L24" s="14">
        <v>0</v>
      </c>
      <c r="M24" s="23" t="s">
        <v>30</v>
      </c>
    </row>
    <row r="25" spans="1:13" s="2" customFormat="1" ht="23.25" customHeight="1" thickBot="1">
      <c r="A25" s="11">
        <v>16</v>
      </c>
      <c r="B25" s="12">
        <v>600</v>
      </c>
      <c r="C25" s="13" t="s">
        <v>2</v>
      </c>
      <c r="D25" s="13" t="s">
        <v>9</v>
      </c>
      <c r="E25" s="19" t="s">
        <v>62</v>
      </c>
      <c r="F25" s="14">
        <v>1538</v>
      </c>
      <c r="G25" s="14"/>
      <c r="H25" s="14">
        <f t="shared" si="2"/>
        <v>1538</v>
      </c>
      <c r="I25" s="14">
        <f t="shared" si="3"/>
        <v>1538</v>
      </c>
      <c r="J25" s="14">
        <v>0</v>
      </c>
      <c r="K25" s="20">
        <v>0</v>
      </c>
      <c r="L25" s="14">
        <v>0</v>
      </c>
      <c r="M25" s="23" t="s">
        <v>30</v>
      </c>
    </row>
    <row r="26" spans="1:13" s="2" customFormat="1" ht="23.25" customHeight="1" thickBot="1">
      <c r="A26" s="11">
        <v>17</v>
      </c>
      <c r="B26" s="12">
        <v>600</v>
      </c>
      <c r="C26" s="13" t="s">
        <v>2</v>
      </c>
      <c r="D26" s="13" t="s">
        <v>9</v>
      </c>
      <c r="E26" s="19" t="s">
        <v>63</v>
      </c>
      <c r="F26" s="14">
        <v>1538</v>
      </c>
      <c r="G26" s="14"/>
      <c r="H26" s="14">
        <f t="shared" si="2"/>
        <v>1538</v>
      </c>
      <c r="I26" s="14">
        <f t="shared" si="3"/>
        <v>1538</v>
      </c>
      <c r="J26" s="14">
        <v>0</v>
      </c>
      <c r="K26" s="20">
        <v>0</v>
      </c>
      <c r="L26" s="14">
        <v>0</v>
      </c>
      <c r="M26" s="23" t="s">
        <v>30</v>
      </c>
    </row>
    <row r="27" spans="1:13" s="2" customFormat="1" ht="23.25" customHeight="1" thickBot="1">
      <c r="A27" s="11">
        <v>18</v>
      </c>
      <c r="B27" s="12">
        <v>600</v>
      </c>
      <c r="C27" s="13" t="s">
        <v>2</v>
      </c>
      <c r="D27" s="13" t="s">
        <v>9</v>
      </c>
      <c r="E27" s="19" t="s">
        <v>64</v>
      </c>
      <c r="F27" s="14">
        <v>1538</v>
      </c>
      <c r="G27" s="14"/>
      <c r="H27" s="14">
        <f t="shared" si="2"/>
        <v>1538</v>
      </c>
      <c r="I27" s="14">
        <f t="shared" si="3"/>
        <v>1538</v>
      </c>
      <c r="J27" s="14">
        <v>0</v>
      </c>
      <c r="K27" s="20">
        <v>0</v>
      </c>
      <c r="L27" s="14">
        <v>0</v>
      </c>
      <c r="M27" s="23" t="s">
        <v>30</v>
      </c>
    </row>
    <row r="28" spans="1:13" s="2" customFormat="1" ht="23.25" customHeight="1" thickBot="1">
      <c r="A28" s="11">
        <v>19</v>
      </c>
      <c r="B28" s="12">
        <v>600</v>
      </c>
      <c r="C28" s="13" t="s">
        <v>2</v>
      </c>
      <c r="D28" s="13" t="s">
        <v>9</v>
      </c>
      <c r="E28" s="19" t="s">
        <v>65</v>
      </c>
      <c r="F28" s="14">
        <v>1538</v>
      </c>
      <c r="G28" s="14"/>
      <c r="H28" s="14">
        <f t="shared" si="2"/>
        <v>1538</v>
      </c>
      <c r="I28" s="14">
        <f t="shared" si="3"/>
        <v>1538</v>
      </c>
      <c r="J28" s="14">
        <v>0</v>
      </c>
      <c r="K28" s="20">
        <v>0</v>
      </c>
      <c r="L28" s="14">
        <v>0</v>
      </c>
      <c r="M28" s="23" t="s">
        <v>30</v>
      </c>
    </row>
    <row r="29" spans="1:13" s="2" customFormat="1" ht="23.25" customHeight="1" thickBot="1">
      <c r="A29" s="11">
        <v>20</v>
      </c>
      <c r="B29" s="12">
        <v>600</v>
      </c>
      <c r="C29" s="13" t="s">
        <v>2</v>
      </c>
      <c r="D29" s="13" t="s">
        <v>9</v>
      </c>
      <c r="E29" s="19" t="s">
        <v>66</v>
      </c>
      <c r="F29" s="14">
        <v>1538</v>
      </c>
      <c r="G29" s="14"/>
      <c r="H29" s="14">
        <f t="shared" si="2"/>
        <v>1538</v>
      </c>
      <c r="I29" s="14">
        <f t="shared" si="3"/>
        <v>1538</v>
      </c>
      <c r="J29" s="14">
        <v>0</v>
      </c>
      <c r="K29" s="20">
        <v>0</v>
      </c>
      <c r="L29" s="14">
        <v>0</v>
      </c>
      <c r="M29" s="23" t="s">
        <v>30</v>
      </c>
    </row>
    <row r="30" spans="1:13" s="2" customFormat="1" ht="23.25" customHeight="1" thickBot="1">
      <c r="A30" s="11">
        <v>21</v>
      </c>
      <c r="B30" s="12">
        <v>600</v>
      </c>
      <c r="C30" s="13" t="s">
        <v>2</v>
      </c>
      <c r="D30" s="13" t="s">
        <v>9</v>
      </c>
      <c r="E30" s="19" t="s">
        <v>67</v>
      </c>
      <c r="F30" s="14">
        <v>1538</v>
      </c>
      <c r="G30" s="14"/>
      <c r="H30" s="14">
        <f t="shared" si="2"/>
        <v>1538</v>
      </c>
      <c r="I30" s="14">
        <f t="shared" si="3"/>
        <v>1538</v>
      </c>
      <c r="J30" s="14">
        <v>0</v>
      </c>
      <c r="K30" s="20">
        <v>0</v>
      </c>
      <c r="L30" s="14">
        <v>0</v>
      </c>
      <c r="M30" s="23" t="s">
        <v>30</v>
      </c>
    </row>
    <row r="31" spans="1:13" s="2" customFormat="1" ht="23.25" customHeight="1" thickBot="1">
      <c r="A31" s="11">
        <v>22</v>
      </c>
      <c r="B31" s="12">
        <v>600</v>
      </c>
      <c r="C31" s="13" t="s">
        <v>2</v>
      </c>
      <c r="D31" s="13" t="s">
        <v>9</v>
      </c>
      <c r="E31" s="19" t="s">
        <v>68</v>
      </c>
      <c r="F31" s="14">
        <v>769</v>
      </c>
      <c r="G31" s="14"/>
      <c r="H31" s="14">
        <f t="shared" si="2"/>
        <v>769</v>
      </c>
      <c r="I31" s="14">
        <f t="shared" si="3"/>
        <v>769</v>
      </c>
      <c r="J31" s="14">
        <v>0</v>
      </c>
      <c r="K31" s="20">
        <v>0</v>
      </c>
      <c r="L31" s="14">
        <v>0</v>
      </c>
      <c r="M31" s="23" t="s">
        <v>30</v>
      </c>
    </row>
    <row r="32" spans="1:13" s="2" customFormat="1" ht="23.25" customHeight="1" thickBot="1">
      <c r="A32" s="11">
        <v>23</v>
      </c>
      <c r="B32" s="12">
        <v>600</v>
      </c>
      <c r="C32" s="13" t="s">
        <v>2</v>
      </c>
      <c r="D32" s="13" t="s">
        <v>9</v>
      </c>
      <c r="E32" s="19" t="s">
        <v>69</v>
      </c>
      <c r="F32" s="14">
        <v>1538</v>
      </c>
      <c r="G32" s="14"/>
      <c r="H32" s="14">
        <f t="shared" si="2"/>
        <v>1538</v>
      </c>
      <c r="I32" s="14">
        <f t="shared" si="3"/>
        <v>1538</v>
      </c>
      <c r="J32" s="14">
        <v>0</v>
      </c>
      <c r="K32" s="20">
        <v>0</v>
      </c>
      <c r="L32" s="14">
        <v>0</v>
      </c>
      <c r="M32" s="23" t="s">
        <v>30</v>
      </c>
    </row>
    <row r="33" spans="1:13" s="2" customFormat="1" ht="23.25" customHeight="1" thickBot="1">
      <c r="A33" s="11">
        <v>24</v>
      </c>
      <c r="B33" s="12">
        <v>600</v>
      </c>
      <c r="C33" s="13" t="s">
        <v>2</v>
      </c>
      <c r="D33" s="13" t="s">
        <v>9</v>
      </c>
      <c r="E33" s="19" t="s">
        <v>74</v>
      </c>
      <c r="F33" s="14">
        <v>769</v>
      </c>
      <c r="G33" s="14"/>
      <c r="H33" s="14">
        <f t="shared" si="2"/>
        <v>769</v>
      </c>
      <c r="I33" s="14">
        <f t="shared" si="3"/>
        <v>769</v>
      </c>
      <c r="J33" s="14">
        <v>0</v>
      </c>
      <c r="K33" s="20">
        <v>0</v>
      </c>
      <c r="L33" s="14">
        <v>0</v>
      </c>
      <c r="M33" s="23" t="s">
        <v>30</v>
      </c>
    </row>
    <row r="34" spans="1:13" s="2" customFormat="1" ht="23.25" customHeight="1" thickBot="1">
      <c r="A34" s="11">
        <v>25</v>
      </c>
      <c r="B34" s="12">
        <v>600</v>
      </c>
      <c r="C34" s="13" t="s">
        <v>2</v>
      </c>
      <c r="D34" s="13" t="s">
        <v>9</v>
      </c>
      <c r="E34" s="19" t="s">
        <v>70</v>
      </c>
      <c r="F34" s="14">
        <v>769</v>
      </c>
      <c r="G34" s="14"/>
      <c r="H34" s="14">
        <f t="shared" si="2"/>
        <v>769</v>
      </c>
      <c r="I34" s="14">
        <f t="shared" si="3"/>
        <v>769</v>
      </c>
      <c r="J34" s="14">
        <v>0</v>
      </c>
      <c r="K34" s="20">
        <v>0</v>
      </c>
      <c r="L34" s="14">
        <v>0</v>
      </c>
      <c r="M34" s="23" t="s">
        <v>30</v>
      </c>
    </row>
    <row r="35" spans="1:13" s="2" customFormat="1" ht="23.25" customHeight="1" thickBot="1">
      <c r="A35" s="11">
        <v>26</v>
      </c>
      <c r="B35" s="12">
        <v>600</v>
      </c>
      <c r="C35" s="13" t="s">
        <v>2</v>
      </c>
      <c r="D35" s="13" t="s">
        <v>9</v>
      </c>
      <c r="E35" s="19" t="s">
        <v>73</v>
      </c>
      <c r="F35" s="14">
        <v>769</v>
      </c>
      <c r="G35" s="14"/>
      <c r="H35" s="14">
        <f t="shared" si="2"/>
        <v>769</v>
      </c>
      <c r="I35" s="14">
        <f t="shared" si="3"/>
        <v>769</v>
      </c>
      <c r="J35" s="14">
        <v>0</v>
      </c>
      <c r="K35" s="20">
        <v>0</v>
      </c>
      <c r="L35" s="14">
        <v>0</v>
      </c>
      <c r="M35" s="23" t="s">
        <v>30</v>
      </c>
    </row>
    <row r="36" spans="1:15" s="2" customFormat="1" ht="42.75" customHeight="1" thickBot="1">
      <c r="A36" s="11">
        <v>27</v>
      </c>
      <c r="B36" s="15">
        <v>630</v>
      </c>
      <c r="C36" s="16" t="s">
        <v>3</v>
      </c>
      <c r="D36" s="16" t="s">
        <v>27</v>
      </c>
      <c r="E36" s="17" t="s">
        <v>33</v>
      </c>
      <c r="F36" s="18">
        <v>5077922</v>
      </c>
      <c r="G36" s="18"/>
      <c r="H36" s="14">
        <f t="shared" si="0"/>
        <v>5077922</v>
      </c>
      <c r="I36" s="18">
        <f>H36-L36-K36-J36</f>
        <v>1212902</v>
      </c>
      <c r="J36" s="18">
        <v>0</v>
      </c>
      <c r="K36" s="21">
        <f>2272040+681954</f>
        <v>2953994</v>
      </c>
      <c r="L36" s="18">
        <v>911026</v>
      </c>
      <c r="M36" s="23" t="s">
        <v>26</v>
      </c>
      <c r="N36" s="22"/>
      <c r="O36" s="22"/>
    </row>
    <row r="37" spans="1:15" s="2" customFormat="1" ht="59.25" customHeight="1" thickBot="1">
      <c r="A37" s="11">
        <v>28</v>
      </c>
      <c r="B37" s="15">
        <v>750</v>
      </c>
      <c r="C37" s="16" t="s">
        <v>4</v>
      </c>
      <c r="D37" s="16" t="s">
        <v>9</v>
      </c>
      <c r="E37" s="17" t="s">
        <v>49</v>
      </c>
      <c r="F37" s="18">
        <v>175000</v>
      </c>
      <c r="G37" s="18"/>
      <c r="H37" s="14">
        <f t="shared" si="0"/>
        <v>175000</v>
      </c>
      <c r="I37" s="18">
        <f>H37</f>
        <v>175000</v>
      </c>
      <c r="J37" s="18">
        <v>0</v>
      </c>
      <c r="K37" s="21">
        <v>0</v>
      </c>
      <c r="L37" s="18">
        <v>0</v>
      </c>
      <c r="M37" s="23" t="s">
        <v>26</v>
      </c>
      <c r="N37" s="22"/>
      <c r="O37" s="22"/>
    </row>
    <row r="38" spans="1:15" s="2" customFormat="1" ht="24" customHeight="1" thickBot="1">
      <c r="A38" s="11">
        <v>29</v>
      </c>
      <c r="B38" s="15">
        <v>754</v>
      </c>
      <c r="C38" s="16" t="s">
        <v>5</v>
      </c>
      <c r="D38" s="16" t="s">
        <v>10</v>
      </c>
      <c r="E38" s="17" t="s">
        <v>56</v>
      </c>
      <c r="F38" s="18">
        <v>50000</v>
      </c>
      <c r="G38" s="18"/>
      <c r="H38" s="14">
        <f t="shared" si="0"/>
        <v>50000</v>
      </c>
      <c r="I38" s="18">
        <f>H38</f>
        <v>50000</v>
      </c>
      <c r="J38" s="18">
        <v>0</v>
      </c>
      <c r="K38" s="21">
        <v>0</v>
      </c>
      <c r="L38" s="18">
        <v>0</v>
      </c>
      <c r="M38" s="23" t="s">
        <v>26</v>
      </c>
      <c r="N38" s="22"/>
      <c r="O38" s="22"/>
    </row>
    <row r="39" spans="1:15" s="2" customFormat="1" ht="22.5" customHeight="1" thickBot="1">
      <c r="A39" s="11">
        <v>30</v>
      </c>
      <c r="B39" s="15">
        <v>754</v>
      </c>
      <c r="C39" s="16" t="s">
        <v>11</v>
      </c>
      <c r="D39" s="16" t="s">
        <v>10</v>
      </c>
      <c r="E39" s="17" t="s">
        <v>72</v>
      </c>
      <c r="F39" s="18">
        <v>9000</v>
      </c>
      <c r="G39" s="18"/>
      <c r="H39" s="14">
        <f t="shared" si="0"/>
        <v>9000</v>
      </c>
      <c r="I39" s="18">
        <v>0</v>
      </c>
      <c r="J39" s="18">
        <v>0</v>
      </c>
      <c r="K39" s="21">
        <v>9000</v>
      </c>
      <c r="L39" s="18">
        <v>0</v>
      </c>
      <c r="M39" s="23" t="s">
        <v>59</v>
      </c>
      <c r="N39" s="22"/>
      <c r="O39" s="22"/>
    </row>
    <row r="40" spans="1:15" s="2" customFormat="1" ht="22.5" customHeight="1" thickBot="1">
      <c r="A40" s="11">
        <v>31</v>
      </c>
      <c r="B40" s="15">
        <v>801</v>
      </c>
      <c r="C40" s="16" t="s">
        <v>6</v>
      </c>
      <c r="D40" s="16" t="s">
        <v>9</v>
      </c>
      <c r="E40" s="17" t="s">
        <v>78</v>
      </c>
      <c r="F40" s="18">
        <v>60000</v>
      </c>
      <c r="G40" s="18"/>
      <c r="H40" s="14">
        <f t="shared" si="0"/>
        <v>60000</v>
      </c>
      <c r="I40" s="18">
        <f aca="true" t="shared" si="4" ref="I40:I46">H40</f>
        <v>60000</v>
      </c>
      <c r="J40" s="18">
        <v>0</v>
      </c>
      <c r="K40" s="21">
        <v>0</v>
      </c>
      <c r="L40" s="18">
        <v>0</v>
      </c>
      <c r="M40" s="23" t="s">
        <v>32</v>
      </c>
      <c r="N40" s="22"/>
      <c r="O40" s="22"/>
    </row>
    <row r="41" spans="1:15" s="2" customFormat="1" ht="22.5" customHeight="1" thickBot="1">
      <c r="A41" s="11">
        <v>32</v>
      </c>
      <c r="B41" s="15">
        <v>801</v>
      </c>
      <c r="C41" s="16" t="s">
        <v>6</v>
      </c>
      <c r="D41" s="16" t="s">
        <v>9</v>
      </c>
      <c r="E41" s="17" t="s">
        <v>79</v>
      </c>
      <c r="F41" s="18">
        <v>36000</v>
      </c>
      <c r="G41" s="18"/>
      <c r="H41" s="14">
        <f t="shared" si="0"/>
        <v>36000</v>
      </c>
      <c r="I41" s="18">
        <f t="shared" si="4"/>
        <v>36000</v>
      </c>
      <c r="J41" s="18">
        <v>0</v>
      </c>
      <c r="K41" s="21">
        <v>0</v>
      </c>
      <c r="L41" s="18">
        <v>0</v>
      </c>
      <c r="M41" s="23" t="s">
        <v>44</v>
      </c>
      <c r="N41" s="22"/>
      <c r="O41" s="22"/>
    </row>
    <row r="42" spans="1:15" s="2" customFormat="1" ht="23.25" customHeight="1" thickBot="1">
      <c r="A42" s="11">
        <v>33</v>
      </c>
      <c r="B42" s="15">
        <v>801</v>
      </c>
      <c r="C42" s="16" t="s">
        <v>6</v>
      </c>
      <c r="D42" s="16" t="s">
        <v>9</v>
      </c>
      <c r="E42" s="17" t="s">
        <v>76</v>
      </c>
      <c r="F42" s="18">
        <v>645000</v>
      </c>
      <c r="G42" s="18"/>
      <c r="H42" s="14">
        <f t="shared" si="0"/>
        <v>645000</v>
      </c>
      <c r="I42" s="18">
        <f t="shared" si="4"/>
        <v>645000</v>
      </c>
      <c r="J42" s="18">
        <v>0</v>
      </c>
      <c r="K42" s="21">
        <v>0</v>
      </c>
      <c r="L42" s="18">
        <v>0</v>
      </c>
      <c r="M42" s="23" t="s">
        <v>44</v>
      </c>
      <c r="N42" s="22"/>
      <c r="O42" s="22"/>
    </row>
    <row r="43" spans="1:15" s="2" customFormat="1" ht="24" customHeight="1" thickBot="1">
      <c r="A43" s="11">
        <v>34</v>
      </c>
      <c r="B43" s="12">
        <v>801</v>
      </c>
      <c r="C43" s="13" t="s">
        <v>6</v>
      </c>
      <c r="D43" s="13" t="s">
        <v>10</v>
      </c>
      <c r="E43" s="19" t="s">
        <v>77</v>
      </c>
      <c r="F43" s="14">
        <v>55000</v>
      </c>
      <c r="G43" s="14"/>
      <c r="H43" s="14">
        <f t="shared" si="0"/>
        <v>55000</v>
      </c>
      <c r="I43" s="14">
        <f t="shared" si="4"/>
        <v>55000</v>
      </c>
      <c r="J43" s="14">
        <v>0</v>
      </c>
      <c r="K43" s="20">
        <v>0</v>
      </c>
      <c r="L43" s="14">
        <v>0</v>
      </c>
      <c r="M43" s="23" t="s">
        <v>32</v>
      </c>
      <c r="N43" s="22"/>
      <c r="O43" s="22"/>
    </row>
    <row r="44" spans="1:15" s="2" customFormat="1" ht="31.5" customHeight="1" thickBot="1">
      <c r="A44" s="11">
        <v>35</v>
      </c>
      <c r="B44" s="12">
        <v>801</v>
      </c>
      <c r="C44" s="13" t="s">
        <v>6</v>
      </c>
      <c r="D44" s="13" t="s">
        <v>10</v>
      </c>
      <c r="E44" s="19" t="s">
        <v>80</v>
      </c>
      <c r="F44" s="14">
        <v>130000</v>
      </c>
      <c r="G44" s="14"/>
      <c r="H44" s="14">
        <f t="shared" si="0"/>
        <v>130000</v>
      </c>
      <c r="I44" s="14">
        <f t="shared" si="4"/>
        <v>130000</v>
      </c>
      <c r="J44" s="14">
        <v>0</v>
      </c>
      <c r="K44" s="20">
        <v>0</v>
      </c>
      <c r="L44" s="14">
        <v>0</v>
      </c>
      <c r="M44" s="23" t="s">
        <v>44</v>
      </c>
      <c r="N44" s="22"/>
      <c r="O44" s="22"/>
    </row>
    <row r="45" spans="1:15" s="2" customFormat="1" ht="26.25" customHeight="1" thickBot="1">
      <c r="A45" s="11">
        <v>36</v>
      </c>
      <c r="B45" s="12">
        <v>801</v>
      </c>
      <c r="C45" s="13" t="s">
        <v>6</v>
      </c>
      <c r="D45" s="13" t="s">
        <v>10</v>
      </c>
      <c r="E45" s="19" t="s">
        <v>81</v>
      </c>
      <c r="F45" s="14">
        <v>20000</v>
      </c>
      <c r="G45" s="14"/>
      <c r="H45" s="14">
        <f t="shared" si="0"/>
        <v>20000</v>
      </c>
      <c r="I45" s="14">
        <f t="shared" si="4"/>
        <v>20000</v>
      </c>
      <c r="J45" s="14">
        <v>0</v>
      </c>
      <c r="K45" s="20">
        <v>0</v>
      </c>
      <c r="L45" s="14">
        <v>0</v>
      </c>
      <c r="M45" s="23" t="s">
        <v>44</v>
      </c>
      <c r="N45" s="22"/>
      <c r="O45" s="22"/>
    </row>
    <row r="46" spans="1:15" s="2" customFormat="1" ht="26.25" customHeight="1" thickBot="1">
      <c r="A46" s="11">
        <v>37</v>
      </c>
      <c r="B46" s="12">
        <v>801</v>
      </c>
      <c r="C46" s="13" t="s">
        <v>6</v>
      </c>
      <c r="D46" s="13" t="s">
        <v>10</v>
      </c>
      <c r="E46" s="19" t="s">
        <v>82</v>
      </c>
      <c r="F46" s="14">
        <v>15000</v>
      </c>
      <c r="G46" s="14"/>
      <c r="H46" s="14">
        <f t="shared" si="0"/>
        <v>15000</v>
      </c>
      <c r="I46" s="14">
        <f t="shared" si="4"/>
        <v>15000</v>
      </c>
      <c r="J46" s="14">
        <v>0</v>
      </c>
      <c r="K46" s="20">
        <v>0</v>
      </c>
      <c r="L46" s="14">
        <v>0</v>
      </c>
      <c r="M46" s="23" t="s">
        <v>44</v>
      </c>
      <c r="N46" s="22"/>
      <c r="O46" s="22"/>
    </row>
    <row r="47" spans="1:15" s="2" customFormat="1" ht="21.75" customHeight="1" thickBot="1">
      <c r="A47" s="11">
        <v>38</v>
      </c>
      <c r="B47" s="12">
        <v>852</v>
      </c>
      <c r="C47" s="13" t="s">
        <v>12</v>
      </c>
      <c r="D47" s="13" t="s">
        <v>10</v>
      </c>
      <c r="E47" s="19" t="s">
        <v>58</v>
      </c>
      <c r="F47" s="14">
        <v>16500</v>
      </c>
      <c r="G47" s="14">
        <v>-500</v>
      </c>
      <c r="H47" s="14">
        <f t="shared" si="0"/>
        <v>16000</v>
      </c>
      <c r="I47" s="14">
        <v>16100</v>
      </c>
      <c r="J47" s="14">
        <v>0</v>
      </c>
      <c r="K47" s="20">
        <v>0</v>
      </c>
      <c r="L47" s="14">
        <v>0</v>
      </c>
      <c r="M47" s="23" t="s">
        <v>57</v>
      </c>
      <c r="N47" s="22"/>
      <c r="O47" s="22"/>
    </row>
    <row r="48" spans="1:15" s="2" customFormat="1" ht="32.25" customHeight="1" thickBot="1">
      <c r="A48" s="11">
        <v>39</v>
      </c>
      <c r="B48" s="12">
        <v>852</v>
      </c>
      <c r="C48" s="13" t="s">
        <v>13</v>
      </c>
      <c r="D48" s="13" t="s">
        <v>9</v>
      </c>
      <c r="E48" s="19" t="s">
        <v>51</v>
      </c>
      <c r="F48" s="14">
        <v>155825</v>
      </c>
      <c r="G48" s="14"/>
      <c r="H48" s="14">
        <f>F48+G48</f>
        <v>155825</v>
      </c>
      <c r="I48" s="14">
        <f>H48</f>
        <v>155825</v>
      </c>
      <c r="J48" s="14">
        <v>0</v>
      </c>
      <c r="K48" s="20">
        <v>0</v>
      </c>
      <c r="L48" s="14">
        <v>0</v>
      </c>
      <c r="M48" s="23" t="s">
        <v>50</v>
      </c>
      <c r="N48" s="22"/>
      <c r="O48" s="22"/>
    </row>
    <row r="49" spans="1:15" s="2" customFormat="1" ht="24.75" customHeight="1" thickBot="1">
      <c r="A49" s="11">
        <v>40</v>
      </c>
      <c r="B49" s="12">
        <v>853</v>
      </c>
      <c r="C49" s="13" t="s">
        <v>7</v>
      </c>
      <c r="D49" s="13" t="s">
        <v>9</v>
      </c>
      <c r="E49" s="19" t="s">
        <v>42</v>
      </c>
      <c r="F49" s="14">
        <v>120000</v>
      </c>
      <c r="G49" s="14"/>
      <c r="H49" s="14">
        <f>F49+G49</f>
        <v>120000</v>
      </c>
      <c r="I49" s="14">
        <v>120000</v>
      </c>
      <c r="J49" s="14">
        <v>0</v>
      </c>
      <c r="K49" s="20">
        <v>0</v>
      </c>
      <c r="L49" s="14">
        <v>0</v>
      </c>
      <c r="M49" s="23" t="s">
        <v>43</v>
      </c>
      <c r="N49" s="22"/>
      <c r="O49" s="22"/>
    </row>
    <row r="50" spans="1:15" s="2" customFormat="1" ht="32.25" customHeight="1" hidden="1" thickBot="1">
      <c r="A50" s="11">
        <v>12</v>
      </c>
      <c r="B50" s="12">
        <v>855</v>
      </c>
      <c r="C50" s="13" t="s">
        <v>8</v>
      </c>
      <c r="D50" s="13" t="s">
        <v>9</v>
      </c>
      <c r="E50" s="19" t="s">
        <v>47</v>
      </c>
      <c r="F50" s="14">
        <v>0</v>
      </c>
      <c r="G50" s="14"/>
      <c r="H50" s="14">
        <f t="shared" si="0"/>
        <v>0</v>
      </c>
      <c r="I50" s="14">
        <v>0</v>
      </c>
      <c r="J50" s="14">
        <v>0</v>
      </c>
      <c r="K50" s="20">
        <v>0</v>
      </c>
      <c r="L50" s="14">
        <v>0</v>
      </c>
      <c r="M50" s="23" t="s">
        <v>48</v>
      </c>
      <c r="N50" s="22"/>
      <c r="O50" s="22"/>
    </row>
    <row r="51" spans="1:14" ht="25.5" customHeight="1" thickBot="1">
      <c r="A51" s="40" t="s">
        <v>28</v>
      </c>
      <c r="B51" s="40"/>
      <c r="C51" s="40"/>
      <c r="D51" s="40"/>
      <c r="E51" s="40"/>
      <c r="F51" s="24">
        <f>SUM(F10:F50)</f>
        <v>13459457</v>
      </c>
      <c r="G51" s="24">
        <f>SUM(G10:G50)</f>
        <v>-500</v>
      </c>
      <c r="H51" s="24">
        <f>SUM(H10:H50)</f>
        <v>13458957</v>
      </c>
      <c r="I51" s="24">
        <f>SUM(I10:I50)</f>
        <v>4830818</v>
      </c>
      <c r="J51" s="24">
        <f>SUM(J10:J50)</f>
        <v>0</v>
      </c>
      <c r="K51" s="24">
        <f>SUM(K11:K49)</f>
        <v>7717213</v>
      </c>
      <c r="L51" s="24">
        <f>SUM(L10:L50)</f>
        <v>911026</v>
      </c>
      <c r="M51" s="25" t="s">
        <v>29</v>
      </c>
      <c r="N51" s="26"/>
    </row>
    <row r="52" spans="1:13" s="29" customFormat="1" ht="14.25" customHeight="1">
      <c r="A52" s="35"/>
      <c r="B52" s="35"/>
      <c r="C52" s="35"/>
      <c r="D52" s="35"/>
      <c r="E52" s="35"/>
      <c r="F52" s="35"/>
      <c r="G52" s="33"/>
      <c r="H52" s="33"/>
      <c r="I52" s="27">
        <f>SUM(I51:L51)</f>
        <v>13459057</v>
      </c>
      <c r="J52" s="31"/>
      <c r="K52" s="28"/>
      <c r="L52" s="27">
        <f>L51+K51+I51</f>
        <v>13459057</v>
      </c>
      <c r="M52" s="28"/>
    </row>
    <row r="53" ht="12.75">
      <c r="J53" s="30"/>
    </row>
    <row r="54" spans="9:13" ht="12.75">
      <c r="I54" s="30"/>
      <c r="J54" s="30"/>
      <c r="M54" s="32"/>
    </row>
    <row r="55" ht="12.75">
      <c r="M55" s="32"/>
    </row>
  </sheetData>
  <sheetProtection selectLockedCells="1" selectUnlockedCells="1"/>
  <mergeCells count="19"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  <mergeCell ref="A52:F52"/>
    <mergeCell ref="I5:L5"/>
    <mergeCell ref="I6:I8"/>
    <mergeCell ref="J6:J8"/>
    <mergeCell ref="K6:K8"/>
    <mergeCell ref="L6:L8"/>
    <mergeCell ref="A51:E51"/>
    <mergeCell ref="G5:G8"/>
    <mergeCell ref="H5:H8"/>
  </mergeCells>
  <printOptions/>
  <pageMargins left="0.07874015748031496" right="0.07874015748031496" top="0.5905511811023623" bottom="0.5905511811023623" header="0.5118110236220472" footer="0.5118110236220472"/>
  <pageSetup horizontalDpi="300" verticalDpi="300" orientation="landscape" paperSize="9" scale="92" r:id="rId1"/>
  <headerFooter alignWithMargins="0">
    <oddFooter>&amp;CStrona &amp;P</oddFooter>
  </headerFooter>
  <rowBreaks count="2" manualBreakCount="2">
    <brk id="25" max="12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2021-12-20T10:19:00Z</cp:lastPrinted>
  <dcterms:created xsi:type="dcterms:W3CDTF">2020-10-26T10:22:35Z</dcterms:created>
  <dcterms:modified xsi:type="dcterms:W3CDTF">2021-12-22T13:07:39Z</dcterms:modified>
  <cp:category/>
  <cp:version/>
  <cp:contentType/>
  <cp:contentStatus/>
</cp:coreProperties>
</file>