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<sst xmlns="http://schemas.openxmlformats.org/spreadsheetml/2006/main" count="154" uniqueCount="71">
  <si>
    <t>Dział</t>
  </si>
  <si>
    <t>§</t>
  </si>
  <si>
    <t>60014</t>
  </si>
  <si>
    <t>71012</t>
  </si>
  <si>
    <t>75020</t>
  </si>
  <si>
    <t>80115</t>
  </si>
  <si>
    <t>85403</t>
  </si>
  <si>
    <t>85510</t>
  </si>
  <si>
    <t>010</t>
  </si>
  <si>
    <t>6050</t>
  </si>
  <si>
    <t>6060</t>
  </si>
  <si>
    <t>85111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</si>
  <si>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</si>
  <si>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</si>
  <si>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</si>
  <si>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</si>
  <si>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</si>
  <si>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</si>
  <si>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</si>
  <si>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</si>
  <si>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</si>
  <si>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</si>
  <si>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</si>
  <si>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</si>
  <si>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</si>
  <si>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</si>
  <si>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</si>
  <si>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Zarząd Dróg Powiatowych w Szczytnie</t>
  </si>
  <si>
    <t>Zespół Szkół Nr 2 w Szczytnie</t>
  </si>
  <si>
    <t>Rozbudowa drogi powiatowej nr 1639N Witowo - Warchały etap I w km 2+566 - 3+532</t>
  </si>
  <si>
    <t>Powiatowy Urząd Pracy w Szczytnie</t>
  </si>
  <si>
    <t>Zespół Szkół Nr 1 w Szczytnie</t>
  </si>
  <si>
    <t>PLAN PO ZMIANACH</t>
  </si>
  <si>
    <t>ZMIANA</t>
  </si>
  <si>
    <t>PLAN NA 2022 ROK</t>
  </si>
  <si>
    <t>Zadania inwestycyjne przewidziane do realizacji w 2022 roku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</si>
  <si>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</si>
  <si>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</si>
  <si>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Opracowanie dokumentacji - Przebudowa drogi powiatowej nr 1520N w msc. Kwiatuszki Wielkie w km 3+780 do 4+310</t>
  </si>
  <si>
    <t>Przebudowa skrzyżowania dróg powiatowych nr 1464N i 1462N w Rusku Wielkim</t>
  </si>
  <si>
    <t>Przebudowa drogi powiatowej nr 1659N dr.kraj. Nr 58 (Janowo) - Sędańsk - Siódmak od skrzyżowania z drogą powiatową nr 1482N do km 8+377</t>
  </si>
  <si>
    <t>Przebudowa drogi powiatowej nr 1603N Czarny Piec-Napiwoda w km 0+000-0+408</t>
  </si>
  <si>
    <t>Budowa chodnika dla pieszych przy drodze powiatowej nr 1633N Pasym - Jedwabno od km 11+868 do 12+078</t>
  </si>
  <si>
    <t>Przebudowa drogi powiatowej nr 1480N na odcinku Waplewo Dźwiersztyny - etap II od km 1+200 do 4+564</t>
  </si>
  <si>
    <t>Przebudowa drogi powiatowej nr 1512N Wielbark-Rozogi od km 19+010 do 28+200</t>
  </si>
  <si>
    <t>Przebudowa drogi powiatowej nr 1671N Lejkowo-Kipary - dr.nr 1512N od km 0+000 do 2+440 i od km 5+700 do 11+883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</si>
  <si>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</si>
  <si>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</si>
  <si>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</si>
  <si>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</si>
  <si>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</si>
  <si>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</si>
  <si>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</si>
  <si>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</si>
  <si>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</si>
  <si>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Budowa przejścia dla pieszych na drodze powiatowej nr 1520N w m.Rozogi, Gmina Rozogi</t>
  </si>
  <si>
    <t>Przebudowa przejścia dla pieszych na drodze powiatowej nr 1522N w m.Rozogi, Gmina Rozogi w km 0+395</t>
  </si>
  <si>
    <t>Budowa wyniesionego przejścia dla pieszych na drodze powiatowej nr 1514N w m.Księży Lasek, Gmina Rozogi</t>
  </si>
  <si>
    <t>Zakup serwera do geo-portalu z przeznaczeniem dla Wydziału Geodezji, Kartografii, Katastru i Gospodarki Nieruchomościami Starostwa Powiatowego w Szczytnie</t>
  </si>
  <si>
    <t>Modernizacja instalacji grzewczej i elektrycznej w Zarządzie Dróg Powiatowych w Szczytnie</t>
  </si>
  <si>
    <t>Modernizacja łazienki damskiej dla uczniów w Zespole Szkół Nr 1 w Szczytnie</t>
  </si>
  <si>
    <t>Opracowanie dokumentacji na wykonanie elewacji na budynku Zespołu Szkół Nr 1 w Szczytnie</t>
  </si>
  <si>
    <t>Modernizacja dachu na hali sportowej Zespołu Szkół Nr 2 w Szczytnie</t>
  </si>
  <si>
    <t>Utworzenie Zespołu Poradni Specjalistycznych, punktu świadczenia usług nocnej i świątecznej opieki medycznej, apteki przy Szpitalu Powiatowym ZOZ w Szczytnie</t>
  </si>
  <si>
    <t>Budowa boiska wielofunkcyjnego wraz z infrastrukturą towarzyszącą</t>
  </si>
  <si>
    <t>Zakup samochodu dla Centrum Ekonomiczno-Administarcyjnego Domów dla Dzeci w Pasymiu</t>
  </si>
  <si>
    <t>01041</t>
  </si>
  <si>
    <t>Budowa ogólnodostępnej infrastruktury rekreacyjnej w miejscowości Lemany, Gmina Szczytno przy poszanowaniu dziedzictwa przyrodniczego</t>
  </si>
  <si>
    <t>Modernizacja drogi powiatowej nr 1480N w m.Jurgi</t>
  </si>
  <si>
    <t>6058 (9)</t>
  </si>
  <si>
    <t>Załącznik nr 3 do Uchwały Rady Powiatu w Szczytnie Nr XXXVI/248/2022 z dnia 21 kwietnia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</si>
</sst>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5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left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166" fontId="4" fillId="35" borderId="10" xfId="0" applyNumberFormat="1" applyFont="1" applyFill="1" applyBorder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17" fillId="33" borderId="12" xfId="0" applyNumberFormat="1" applyFont="1" applyFill="1" applyBorder="1" applyAlignment="1">
      <alignment horizontal="left" vertical="center" wrapText="1"/>
    </xf>
    <xf numFmtId="166" fontId="15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166" fontId="20" fillId="36" borderId="15" xfId="0" applyNumberFormat="1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center" vertical="center"/>
    </xf>
    <xf numFmtId="166" fontId="4" fillId="35" borderId="16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 wrapText="1"/>
    </xf>
    <xf numFmtId="166" fontId="15" fillId="0" borderId="17" xfId="0" applyNumberFormat="1" applyFont="1" applyFill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6" fontId="11" fillId="36" borderId="15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66" fontId="17" fillId="33" borderId="22" xfId="0" applyNumberFormat="1" applyFont="1" applyFill="1" applyBorder="1" applyAlignment="1">
      <alignment horizontal="left" vertical="center" wrapText="1"/>
    </xf>
    <xf numFmtId="166" fontId="4" fillId="0" borderId="22" xfId="0" applyNumberFormat="1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66" fontId="4" fillId="0" borderId="22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66" fontId="17" fillId="33" borderId="27" xfId="0" applyNumberFormat="1" applyFont="1" applyFill="1" applyBorder="1" applyAlignment="1">
      <alignment horizontal="left" vertical="center" wrapText="1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 wrapText="1"/>
    </xf>
    <xf numFmtId="166" fontId="6" fillId="0" borderId="30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66" fontId="17" fillId="33" borderId="32" xfId="0" applyNumberFormat="1" applyFont="1" applyFill="1" applyBorder="1" applyAlignment="1">
      <alignment horizontal="left" vertical="center" wrapText="1"/>
    </xf>
    <xf numFmtId="166" fontId="4" fillId="0" borderId="33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166" fontId="4" fillId="0" borderId="32" xfId="0" applyNumberFormat="1" applyFont="1" applyFill="1" applyBorder="1" applyAlignment="1">
      <alignment horizontal="center" vertical="center"/>
    </xf>
    <xf numFmtId="166" fontId="4" fillId="0" borderId="32" xfId="0" applyNumberFormat="1" applyFont="1" applyFill="1" applyBorder="1" applyAlignment="1">
      <alignment horizontal="center" vertical="center" wrapText="1"/>
    </xf>
    <xf numFmtId="166" fontId="6" fillId="0" borderId="3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49" fontId="3" fillId="36" borderId="37" xfId="0" applyNumberFormat="1" applyFont="1" applyFill="1" applyBorder="1" applyAlignment="1">
      <alignment horizontal="center" vertical="center"/>
    </xf>
    <xf numFmtId="49" fontId="3" fillId="36" borderId="38" xfId="0" applyNumberFormat="1" applyFont="1" applyFill="1" applyBorder="1" applyAlignment="1">
      <alignment horizontal="center" vertical="center"/>
    </xf>
    <xf numFmtId="49" fontId="13" fillId="36" borderId="37" xfId="0" applyNumberFormat="1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12" fillId="36" borderId="42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1" fillId="36" borderId="43" xfId="0" applyFont="1" applyFill="1" applyBorder="1" applyAlignment="1">
      <alignment horizontal="center" vertical="center"/>
    </xf>
    <xf numFmtId="0" fontId="11" fillId="36" borderId="4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47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"/>
    </row>
    <row r="2" spans="1:13" s="2" customFormat="1" ht="14.2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12</v>
      </c>
    </row>
    <row r="4" spans="1:13" s="2" customFormat="1" ht="12.75" customHeight="1" thickBot="1">
      <c r="A4" s="84" t="s">
        <v>13</v>
      </c>
      <c r="B4" s="86" t="s">
        <v>0</v>
      </c>
      <c r="C4" s="88" t="s">
        <v>14</v>
      </c>
      <c r="D4" s="90" t="s">
        <v>1</v>
      </c>
      <c r="E4" s="88" t="s">
        <v>15</v>
      </c>
      <c r="F4" s="91" t="s">
        <v>16</v>
      </c>
      <c r="G4" s="91"/>
      <c r="H4" s="91"/>
      <c r="I4" s="91"/>
      <c r="J4" s="91"/>
      <c r="K4" s="91"/>
      <c r="L4" s="91"/>
      <c r="M4" s="92" t="s">
        <v>17</v>
      </c>
    </row>
    <row r="5" spans="1:13" s="2" customFormat="1" ht="12.75" customHeight="1" thickBot="1">
      <c r="A5" s="84"/>
      <c r="B5" s="86"/>
      <c r="C5" s="88"/>
      <c r="D5" s="88"/>
      <c r="E5" s="88"/>
      <c r="F5" s="94" t="s">
        <v>34</v>
      </c>
      <c r="G5" s="94" t="s">
        <v>33</v>
      </c>
      <c r="H5" s="94" t="s">
        <v>32</v>
      </c>
      <c r="I5" s="97" t="s">
        <v>18</v>
      </c>
      <c r="J5" s="97"/>
      <c r="K5" s="97"/>
      <c r="L5" s="97"/>
      <c r="M5" s="92"/>
    </row>
    <row r="6" spans="1:13" s="2" customFormat="1" ht="12.75" customHeight="1" thickBot="1">
      <c r="A6" s="84"/>
      <c r="B6" s="86"/>
      <c r="C6" s="88"/>
      <c r="D6" s="88"/>
      <c r="E6" s="88"/>
      <c r="F6" s="94"/>
      <c r="G6" s="94"/>
      <c r="H6" s="94"/>
      <c r="I6" s="94" t="s">
        <v>19</v>
      </c>
      <c r="J6" s="98" t="s">
        <v>20</v>
      </c>
      <c r="K6" s="98" t="s">
        <v>21</v>
      </c>
      <c r="L6" s="100" t="s">
        <v>22</v>
      </c>
      <c r="M6" s="92"/>
    </row>
    <row r="7" spans="1:13" s="2" customFormat="1" ht="8.25" customHeight="1" thickBot="1">
      <c r="A7" s="84"/>
      <c r="B7" s="86"/>
      <c r="C7" s="88"/>
      <c r="D7" s="88"/>
      <c r="E7" s="88"/>
      <c r="F7" s="94"/>
      <c r="G7" s="94"/>
      <c r="H7" s="94"/>
      <c r="I7" s="94"/>
      <c r="J7" s="98"/>
      <c r="K7" s="98"/>
      <c r="L7" s="100"/>
      <c r="M7" s="92"/>
    </row>
    <row r="8" spans="1:13" s="2" customFormat="1" ht="9.75" customHeight="1" thickBot="1">
      <c r="A8" s="85"/>
      <c r="B8" s="87"/>
      <c r="C8" s="89"/>
      <c r="D8" s="89"/>
      <c r="E8" s="89"/>
      <c r="F8" s="95"/>
      <c r="G8" s="95"/>
      <c r="H8" s="95"/>
      <c r="I8" s="95"/>
      <c r="J8" s="99"/>
      <c r="K8" s="99"/>
      <c r="L8" s="101"/>
      <c r="M8" s="93"/>
    </row>
    <row r="9" spans="1:13" s="2" customFormat="1" ht="8.25" customHeight="1" thickBot="1">
      <c r="A9" s="47">
        <v>1</v>
      </c>
      <c r="B9" s="48">
        <v>2</v>
      </c>
      <c r="C9" s="49">
        <v>3</v>
      </c>
      <c r="D9" s="49" t="s">
        <v>23</v>
      </c>
      <c r="E9" s="48">
        <v>5</v>
      </c>
      <c r="F9" s="48">
        <v>6</v>
      </c>
      <c r="G9" s="48"/>
      <c r="H9" s="48"/>
      <c r="I9" s="48">
        <v>9</v>
      </c>
      <c r="J9" s="48">
        <v>10</v>
      </c>
      <c r="K9" s="48">
        <v>11</v>
      </c>
      <c r="L9" s="48">
        <v>12</v>
      </c>
      <c r="M9" s="50">
        <v>13</v>
      </c>
    </row>
    <row r="10" spans="1:13" s="2" customFormat="1" ht="28.5" customHeight="1">
      <c r="A10" s="74">
        <v>1</v>
      </c>
      <c r="B10" s="64" t="s">
        <v>8</v>
      </c>
      <c r="C10" s="75" t="s">
        <v>66</v>
      </c>
      <c r="D10" s="75" t="s">
        <v>69</v>
      </c>
      <c r="E10" s="76" t="s">
        <v>67</v>
      </c>
      <c r="F10" s="77">
        <v>0</v>
      </c>
      <c r="G10" s="78">
        <v>120000</v>
      </c>
      <c r="H10" s="67">
        <f>F10+G10</f>
        <v>120000</v>
      </c>
      <c r="I10" s="79">
        <f>H10-K10</f>
        <v>56700</v>
      </c>
      <c r="J10" s="79">
        <v>0</v>
      </c>
      <c r="K10" s="80">
        <v>63300</v>
      </c>
      <c r="L10" s="79">
        <v>0</v>
      </c>
      <c r="M10" s="81" t="s">
        <v>24</v>
      </c>
    </row>
    <row r="11" spans="1:13" s="2" customFormat="1" ht="21.75" customHeight="1">
      <c r="A11" s="62">
        <v>2</v>
      </c>
      <c r="B11" s="63">
        <v>600</v>
      </c>
      <c r="C11" s="64" t="s">
        <v>2</v>
      </c>
      <c r="D11" s="64" t="s">
        <v>9</v>
      </c>
      <c r="E11" s="65" t="s">
        <v>36</v>
      </c>
      <c r="F11" s="66">
        <v>244000</v>
      </c>
      <c r="G11" s="71"/>
      <c r="H11" s="67">
        <f>F11+G11</f>
        <v>244000</v>
      </c>
      <c r="I11" s="68">
        <f>H11-K11</f>
        <v>122000</v>
      </c>
      <c r="J11" s="68">
        <v>0</v>
      </c>
      <c r="K11" s="69">
        <f>122000</f>
        <v>122000</v>
      </c>
      <c r="L11" s="68">
        <v>0</v>
      </c>
      <c r="M11" s="70" t="s">
        <v>27</v>
      </c>
    </row>
    <row r="12" spans="1:13" s="2" customFormat="1" ht="21.75" customHeight="1">
      <c r="A12" s="74">
        <v>3</v>
      </c>
      <c r="B12" s="7">
        <v>600</v>
      </c>
      <c r="C12" s="8" t="s">
        <v>2</v>
      </c>
      <c r="D12" s="8" t="s">
        <v>9</v>
      </c>
      <c r="E12" s="14" t="s">
        <v>37</v>
      </c>
      <c r="F12" s="37">
        <v>95000</v>
      </c>
      <c r="G12" s="72"/>
      <c r="H12" s="46">
        <f aca="true" t="shared" si="0" ref="H12:H42">F12+G12</f>
        <v>95000</v>
      </c>
      <c r="I12" s="9">
        <v>47500</v>
      </c>
      <c r="J12" s="9">
        <v>0</v>
      </c>
      <c r="K12" s="15">
        <v>47500</v>
      </c>
      <c r="L12" s="9">
        <v>0</v>
      </c>
      <c r="M12" s="26" t="s">
        <v>27</v>
      </c>
    </row>
    <row r="13" spans="1:13" s="2" customFormat="1" ht="21.75" customHeight="1">
      <c r="A13" s="62">
        <v>4</v>
      </c>
      <c r="B13" s="7">
        <v>600</v>
      </c>
      <c r="C13" s="8" t="s">
        <v>2</v>
      </c>
      <c r="D13" s="8" t="s">
        <v>9</v>
      </c>
      <c r="E13" s="14" t="s">
        <v>38</v>
      </c>
      <c r="F13" s="37">
        <v>20000</v>
      </c>
      <c r="G13" s="72"/>
      <c r="H13" s="46">
        <f t="shared" si="0"/>
        <v>20000</v>
      </c>
      <c r="I13" s="9">
        <v>10000</v>
      </c>
      <c r="J13" s="9">
        <v>0</v>
      </c>
      <c r="K13" s="15">
        <v>10000</v>
      </c>
      <c r="L13" s="9">
        <v>0</v>
      </c>
      <c r="M13" s="26" t="s">
        <v>27</v>
      </c>
    </row>
    <row r="14" spans="1:13" s="2" customFormat="1" ht="21.75" customHeight="1">
      <c r="A14" s="74">
        <v>5</v>
      </c>
      <c r="B14" s="7">
        <v>600</v>
      </c>
      <c r="C14" s="8" t="s">
        <v>2</v>
      </c>
      <c r="D14" s="8" t="s">
        <v>9</v>
      </c>
      <c r="E14" s="14" t="s">
        <v>39</v>
      </c>
      <c r="F14" s="37">
        <v>349000</v>
      </c>
      <c r="G14" s="73">
        <v>251000</v>
      </c>
      <c r="H14" s="46">
        <f t="shared" si="0"/>
        <v>600000</v>
      </c>
      <c r="I14" s="9">
        <f>H14-K14</f>
        <v>300000</v>
      </c>
      <c r="J14" s="9">
        <v>0</v>
      </c>
      <c r="K14" s="15">
        <f>174500+125500</f>
        <v>300000</v>
      </c>
      <c r="L14" s="9">
        <v>0</v>
      </c>
      <c r="M14" s="26" t="s">
        <v>27</v>
      </c>
    </row>
    <row r="15" spans="1:13" s="2" customFormat="1" ht="33.75" customHeight="1">
      <c r="A15" s="62">
        <v>6</v>
      </c>
      <c r="B15" s="7">
        <v>600</v>
      </c>
      <c r="C15" s="8" t="s">
        <v>2</v>
      </c>
      <c r="D15" s="8" t="s">
        <v>9</v>
      </c>
      <c r="E15" s="14" t="s">
        <v>40</v>
      </c>
      <c r="F15" s="37">
        <v>360000</v>
      </c>
      <c r="G15" s="42"/>
      <c r="H15" s="46">
        <f t="shared" si="0"/>
        <v>360000</v>
      </c>
      <c r="I15" s="9">
        <v>180000</v>
      </c>
      <c r="J15" s="9">
        <v>0</v>
      </c>
      <c r="K15" s="15">
        <v>180000</v>
      </c>
      <c r="L15" s="9">
        <v>0</v>
      </c>
      <c r="M15" s="26" t="s">
        <v>27</v>
      </c>
    </row>
    <row r="16" spans="1:13" s="2" customFormat="1" ht="21.75" customHeight="1">
      <c r="A16" s="74">
        <v>7</v>
      </c>
      <c r="B16" s="7">
        <v>600</v>
      </c>
      <c r="C16" s="8" t="s">
        <v>2</v>
      </c>
      <c r="D16" s="8" t="s">
        <v>9</v>
      </c>
      <c r="E16" s="14" t="s">
        <v>29</v>
      </c>
      <c r="F16" s="37">
        <v>100000</v>
      </c>
      <c r="G16" s="42"/>
      <c r="H16" s="46">
        <f t="shared" si="0"/>
        <v>100000</v>
      </c>
      <c r="I16" s="9">
        <f>H16-K16</f>
        <v>0</v>
      </c>
      <c r="J16" s="9">
        <v>0</v>
      </c>
      <c r="K16" s="15">
        <v>100000</v>
      </c>
      <c r="L16" s="9">
        <v>0</v>
      </c>
      <c r="M16" s="26" t="s">
        <v>27</v>
      </c>
    </row>
    <row r="17" spans="1:13" s="2" customFormat="1" ht="21.75" customHeight="1">
      <c r="A17" s="62">
        <v>8</v>
      </c>
      <c r="B17" s="7">
        <v>600</v>
      </c>
      <c r="C17" s="8" t="s">
        <v>2</v>
      </c>
      <c r="D17" s="8" t="s">
        <v>9</v>
      </c>
      <c r="E17" s="14" t="s">
        <v>41</v>
      </c>
      <c r="F17" s="37">
        <v>170000</v>
      </c>
      <c r="G17" s="42"/>
      <c r="H17" s="46">
        <f t="shared" si="0"/>
        <v>170000</v>
      </c>
      <c r="I17" s="9">
        <f>H17-K17</f>
        <v>85000</v>
      </c>
      <c r="J17" s="9">
        <v>0</v>
      </c>
      <c r="K17" s="15">
        <f>85000</f>
        <v>85000</v>
      </c>
      <c r="L17" s="9">
        <v>0</v>
      </c>
      <c r="M17" s="26" t="s">
        <v>27</v>
      </c>
    </row>
    <row r="18" spans="1:13" s="2" customFormat="1" ht="21.75" customHeight="1">
      <c r="A18" s="74">
        <v>9</v>
      </c>
      <c r="B18" s="7">
        <v>600</v>
      </c>
      <c r="C18" s="8" t="s">
        <v>2</v>
      </c>
      <c r="D18" s="8" t="s">
        <v>9</v>
      </c>
      <c r="E18" s="14" t="s">
        <v>42</v>
      </c>
      <c r="F18" s="37">
        <v>85000</v>
      </c>
      <c r="G18" s="42"/>
      <c r="H18" s="46">
        <f t="shared" si="0"/>
        <v>85000</v>
      </c>
      <c r="I18" s="9">
        <v>42500</v>
      </c>
      <c r="J18" s="9">
        <v>0</v>
      </c>
      <c r="K18" s="15">
        <v>42500</v>
      </c>
      <c r="L18" s="9">
        <v>0</v>
      </c>
      <c r="M18" s="26" t="s">
        <v>27</v>
      </c>
    </row>
    <row r="19" spans="1:13" s="2" customFormat="1" ht="21.75" customHeight="1">
      <c r="A19" s="62">
        <v>10</v>
      </c>
      <c r="B19" s="7">
        <v>600</v>
      </c>
      <c r="C19" s="8" t="s">
        <v>2</v>
      </c>
      <c r="D19" s="8" t="s">
        <v>9</v>
      </c>
      <c r="E19" s="27" t="s">
        <v>43</v>
      </c>
      <c r="F19" s="40">
        <v>2000000</v>
      </c>
      <c r="G19" s="42"/>
      <c r="H19" s="46">
        <f t="shared" si="0"/>
        <v>2000000</v>
      </c>
      <c r="I19" s="28">
        <v>0</v>
      </c>
      <c r="J19" s="28">
        <v>0</v>
      </c>
      <c r="K19" s="29">
        <v>2000000</v>
      </c>
      <c r="L19" s="9">
        <v>0</v>
      </c>
      <c r="M19" s="26" t="s">
        <v>27</v>
      </c>
    </row>
    <row r="20" spans="1:13" s="2" customFormat="1" ht="21.75" customHeight="1">
      <c r="A20" s="74">
        <v>11</v>
      </c>
      <c r="B20" s="7">
        <v>600</v>
      </c>
      <c r="C20" s="8" t="s">
        <v>2</v>
      </c>
      <c r="D20" s="8" t="s">
        <v>9</v>
      </c>
      <c r="E20" s="27" t="s">
        <v>44</v>
      </c>
      <c r="F20" s="40">
        <v>500000</v>
      </c>
      <c r="G20" s="42"/>
      <c r="H20" s="46">
        <f t="shared" si="0"/>
        <v>500000</v>
      </c>
      <c r="I20" s="28">
        <v>0</v>
      </c>
      <c r="J20" s="28">
        <v>0</v>
      </c>
      <c r="K20" s="29">
        <v>500000</v>
      </c>
      <c r="L20" s="9">
        <v>0</v>
      </c>
      <c r="M20" s="26" t="s">
        <v>27</v>
      </c>
    </row>
    <row r="21" spans="1:13" s="2" customFormat="1" ht="21.75" customHeight="1">
      <c r="A21" s="62">
        <v>12</v>
      </c>
      <c r="B21" s="7">
        <v>600</v>
      </c>
      <c r="C21" s="8" t="s">
        <v>2</v>
      </c>
      <c r="D21" s="8" t="s">
        <v>9</v>
      </c>
      <c r="E21" s="27" t="s">
        <v>45</v>
      </c>
      <c r="F21" s="40">
        <v>500000</v>
      </c>
      <c r="G21" s="42"/>
      <c r="H21" s="46">
        <f t="shared" si="0"/>
        <v>500000</v>
      </c>
      <c r="I21" s="28">
        <v>0</v>
      </c>
      <c r="J21" s="28">
        <v>0</v>
      </c>
      <c r="K21" s="29">
        <v>500000</v>
      </c>
      <c r="L21" s="9">
        <v>0</v>
      </c>
      <c r="M21" s="26" t="s">
        <v>27</v>
      </c>
    </row>
    <row r="22" spans="1:13" s="2" customFormat="1" ht="21.75" customHeight="1">
      <c r="A22" s="74">
        <v>13</v>
      </c>
      <c r="B22" s="7">
        <v>600</v>
      </c>
      <c r="C22" s="8" t="s">
        <v>2</v>
      </c>
      <c r="D22" s="8" t="s">
        <v>9</v>
      </c>
      <c r="E22" s="14" t="s">
        <v>46</v>
      </c>
      <c r="F22" s="37">
        <v>70963</v>
      </c>
      <c r="G22" s="42"/>
      <c r="H22" s="46">
        <f t="shared" si="0"/>
        <v>70963</v>
      </c>
      <c r="I22" s="9">
        <f>H22-K22</f>
        <v>5713</v>
      </c>
      <c r="J22" s="9">
        <v>0</v>
      </c>
      <c r="K22" s="15">
        <f>58000+7250</f>
        <v>65250</v>
      </c>
      <c r="L22" s="9">
        <v>0</v>
      </c>
      <c r="M22" s="26" t="s">
        <v>27</v>
      </c>
    </row>
    <row r="23" spans="1:13" s="2" customFormat="1" ht="21.75" customHeight="1">
      <c r="A23" s="62">
        <v>14</v>
      </c>
      <c r="B23" s="7">
        <v>600</v>
      </c>
      <c r="C23" s="8" t="s">
        <v>2</v>
      </c>
      <c r="D23" s="8" t="s">
        <v>9</v>
      </c>
      <c r="E23" s="14" t="s">
        <v>47</v>
      </c>
      <c r="F23" s="37">
        <v>56350</v>
      </c>
      <c r="G23" s="42"/>
      <c r="H23" s="46">
        <f t="shared" si="0"/>
        <v>56350</v>
      </c>
      <c r="I23" s="9">
        <f aca="true" t="shared" si="1" ref="I23:I33">H23-K23</f>
        <v>10407</v>
      </c>
      <c r="J23" s="9">
        <v>0</v>
      </c>
      <c r="K23" s="15">
        <f>34000+4250+7693</f>
        <v>45943</v>
      </c>
      <c r="L23" s="9">
        <v>0</v>
      </c>
      <c r="M23" s="26" t="s">
        <v>27</v>
      </c>
    </row>
    <row r="24" spans="1:13" s="2" customFormat="1" ht="21.75" customHeight="1">
      <c r="A24" s="74">
        <v>15</v>
      </c>
      <c r="B24" s="7">
        <v>600</v>
      </c>
      <c r="C24" s="8" t="s">
        <v>2</v>
      </c>
      <c r="D24" s="8" t="s">
        <v>9</v>
      </c>
      <c r="E24" s="14" t="s">
        <v>48</v>
      </c>
      <c r="F24" s="37">
        <v>49122</v>
      </c>
      <c r="G24" s="42"/>
      <c r="H24" s="46">
        <f t="shared" si="0"/>
        <v>49122</v>
      </c>
      <c r="I24" s="9">
        <f t="shared" si="1"/>
        <v>6192</v>
      </c>
      <c r="J24" s="9">
        <v>0</v>
      </c>
      <c r="K24" s="15">
        <f>35200+4400+3330</f>
        <v>42930</v>
      </c>
      <c r="L24" s="9">
        <v>0</v>
      </c>
      <c r="M24" s="26" t="s">
        <v>27</v>
      </c>
    </row>
    <row r="25" spans="1:13" s="2" customFormat="1" ht="21.75" customHeight="1">
      <c r="A25" s="62">
        <v>16</v>
      </c>
      <c r="B25" s="7">
        <v>600</v>
      </c>
      <c r="C25" s="8" t="s">
        <v>2</v>
      </c>
      <c r="D25" s="8" t="s">
        <v>9</v>
      </c>
      <c r="E25" s="14" t="s">
        <v>49</v>
      </c>
      <c r="F25" s="37">
        <v>50177</v>
      </c>
      <c r="G25" s="42"/>
      <c r="H25" s="46">
        <f t="shared" si="0"/>
        <v>50177</v>
      </c>
      <c r="I25" s="9">
        <f t="shared" si="1"/>
        <v>6987</v>
      </c>
      <c r="J25" s="9">
        <v>0</v>
      </c>
      <c r="K25" s="15">
        <f>34667+4333+4190</f>
        <v>43190</v>
      </c>
      <c r="L25" s="9">
        <v>0</v>
      </c>
      <c r="M25" s="26" t="s">
        <v>27</v>
      </c>
    </row>
    <row r="26" spans="1:13" s="2" customFormat="1" ht="21.75" customHeight="1">
      <c r="A26" s="74">
        <v>17</v>
      </c>
      <c r="B26" s="7">
        <v>600</v>
      </c>
      <c r="C26" s="8" t="s">
        <v>2</v>
      </c>
      <c r="D26" s="8" t="s">
        <v>9</v>
      </c>
      <c r="E26" s="14" t="s">
        <v>50</v>
      </c>
      <c r="F26" s="37">
        <v>56859</v>
      </c>
      <c r="G26" s="42"/>
      <c r="H26" s="46">
        <f t="shared" si="0"/>
        <v>56859</v>
      </c>
      <c r="I26" s="9">
        <f t="shared" si="1"/>
        <v>6193</v>
      </c>
      <c r="J26" s="9">
        <v>0</v>
      </c>
      <c r="K26" s="15">
        <f>42934+5367+2365</f>
        <v>50666</v>
      </c>
      <c r="L26" s="9">
        <v>0</v>
      </c>
      <c r="M26" s="26" t="s">
        <v>27</v>
      </c>
    </row>
    <row r="27" spans="1:13" s="2" customFormat="1" ht="21.75" customHeight="1">
      <c r="A27" s="62">
        <v>18</v>
      </c>
      <c r="B27" s="7">
        <v>600</v>
      </c>
      <c r="C27" s="8" t="s">
        <v>2</v>
      </c>
      <c r="D27" s="8" t="s">
        <v>9</v>
      </c>
      <c r="E27" s="14" t="s">
        <v>51</v>
      </c>
      <c r="F27" s="37">
        <v>54394</v>
      </c>
      <c r="G27" s="42"/>
      <c r="H27" s="46">
        <f t="shared" si="0"/>
        <v>54394</v>
      </c>
      <c r="I27" s="9">
        <f t="shared" si="1"/>
        <v>7629</v>
      </c>
      <c r="J27" s="9">
        <v>0</v>
      </c>
      <c r="K27" s="15">
        <f>37600+4700+4465</f>
        <v>46765</v>
      </c>
      <c r="L27" s="9">
        <v>0</v>
      </c>
      <c r="M27" s="26" t="s">
        <v>27</v>
      </c>
    </row>
    <row r="28" spans="1:13" s="2" customFormat="1" ht="21.75" customHeight="1">
      <c r="A28" s="74">
        <v>19</v>
      </c>
      <c r="B28" s="7">
        <v>600</v>
      </c>
      <c r="C28" s="8" t="s">
        <v>2</v>
      </c>
      <c r="D28" s="8" t="s">
        <v>9</v>
      </c>
      <c r="E28" s="14" t="s">
        <v>52</v>
      </c>
      <c r="F28" s="37">
        <v>89107</v>
      </c>
      <c r="G28" s="42"/>
      <c r="H28" s="46">
        <f t="shared" si="0"/>
        <v>89107</v>
      </c>
      <c r="I28" s="9">
        <f t="shared" si="1"/>
        <v>12033</v>
      </c>
      <c r="J28" s="9">
        <v>0</v>
      </c>
      <c r="K28" s="15">
        <f>63503+7938+5633</f>
        <v>77074</v>
      </c>
      <c r="L28" s="9">
        <v>0</v>
      </c>
      <c r="M28" s="26" t="s">
        <v>27</v>
      </c>
    </row>
    <row r="29" spans="1:13" s="2" customFormat="1" ht="21.75" customHeight="1">
      <c r="A29" s="62">
        <v>20</v>
      </c>
      <c r="B29" s="7">
        <v>600</v>
      </c>
      <c r="C29" s="8" t="s">
        <v>2</v>
      </c>
      <c r="D29" s="8" t="s">
        <v>9</v>
      </c>
      <c r="E29" s="14" t="s">
        <v>53</v>
      </c>
      <c r="F29" s="37">
        <v>33197</v>
      </c>
      <c r="G29" s="42"/>
      <c r="H29" s="46">
        <f t="shared" si="0"/>
        <v>33197</v>
      </c>
      <c r="I29" s="9">
        <f t="shared" si="1"/>
        <v>5851</v>
      </c>
      <c r="J29" s="9">
        <v>0</v>
      </c>
      <c r="K29" s="15">
        <f>20726+2591+4029</f>
        <v>27346</v>
      </c>
      <c r="L29" s="9">
        <v>0</v>
      </c>
      <c r="M29" s="26" t="s">
        <v>27</v>
      </c>
    </row>
    <row r="30" spans="1:13" s="2" customFormat="1" ht="21.75" customHeight="1">
      <c r="A30" s="74">
        <v>21</v>
      </c>
      <c r="B30" s="7">
        <v>600</v>
      </c>
      <c r="C30" s="8" t="s">
        <v>2</v>
      </c>
      <c r="D30" s="8" t="s">
        <v>9</v>
      </c>
      <c r="E30" s="14" t="s">
        <v>54</v>
      </c>
      <c r="F30" s="37">
        <v>85673</v>
      </c>
      <c r="G30" s="43"/>
      <c r="H30" s="46">
        <f t="shared" si="0"/>
        <v>85673</v>
      </c>
      <c r="I30" s="9">
        <f t="shared" si="1"/>
        <v>23323</v>
      </c>
      <c r="J30" s="9">
        <v>0</v>
      </c>
      <c r="K30" s="15">
        <f>37489+4686+20175</f>
        <v>62350</v>
      </c>
      <c r="L30" s="9">
        <v>0</v>
      </c>
      <c r="M30" s="26" t="s">
        <v>27</v>
      </c>
    </row>
    <row r="31" spans="1:13" s="2" customFormat="1" ht="21.75" customHeight="1">
      <c r="A31" s="62">
        <v>22</v>
      </c>
      <c r="B31" s="7">
        <v>600</v>
      </c>
      <c r="C31" s="8" t="s">
        <v>2</v>
      </c>
      <c r="D31" s="8" t="s">
        <v>9</v>
      </c>
      <c r="E31" s="14" t="s">
        <v>55</v>
      </c>
      <c r="F31" s="37">
        <v>32253</v>
      </c>
      <c r="G31" s="43"/>
      <c r="H31" s="46">
        <f t="shared" si="0"/>
        <v>32253</v>
      </c>
      <c r="I31" s="9">
        <f t="shared" si="1"/>
        <v>5746</v>
      </c>
      <c r="J31" s="9">
        <v>0</v>
      </c>
      <c r="K31" s="15">
        <f>19992+2499+4016</f>
        <v>26507</v>
      </c>
      <c r="L31" s="9">
        <v>0</v>
      </c>
      <c r="M31" s="26" t="s">
        <v>27</v>
      </c>
    </row>
    <row r="32" spans="1:13" s="2" customFormat="1" ht="21.75" customHeight="1">
      <c r="A32" s="74">
        <v>23</v>
      </c>
      <c r="B32" s="7">
        <v>600</v>
      </c>
      <c r="C32" s="8" t="s">
        <v>2</v>
      </c>
      <c r="D32" s="8" t="s">
        <v>9</v>
      </c>
      <c r="E32" s="14" t="s">
        <v>56</v>
      </c>
      <c r="F32" s="37">
        <v>32539</v>
      </c>
      <c r="G32" s="43"/>
      <c r="H32" s="46">
        <f t="shared" si="0"/>
        <v>32539</v>
      </c>
      <c r="I32" s="9">
        <f t="shared" si="1"/>
        <v>5889</v>
      </c>
      <c r="J32" s="9">
        <v>0</v>
      </c>
      <c r="K32" s="15">
        <f>19992+2499+4159</f>
        <v>26650</v>
      </c>
      <c r="L32" s="9">
        <v>0</v>
      </c>
      <c r="M32" s="26" t="s">
        <v>27</v>
      </c>
    </row>
    <row r="33" spans="1:13" s="2" customFormat="1" ht="21.75" customHeight="1">
      <c r="A33" s="62">
        <v>24</v>
      </c>
      <c r="B33" s="7">
        <v>600</v>
      </c>
      <c r="C33" s="8" t="s">
        <v>2</v>
      </c>
      <c r="D33" s="8" t="s">
        <v>9</v>
      </c>
      <c r="E33" s="14" t="s">
        <v>57</v>
      </c>
      <c r="F33" s="37">
        <v>56542</v>
      </c>
      <c r="G33" s="43"/>
      <c r="H33" s="46">
        <f t="shared" si="0"/>
        <v>56542</v>
      </c>
      <c r="I33" s="9">
        <f t="shared" si="1"/>
        <v>6238</v>
      </c>
      <c r="J33" s="9">
        <v>0</v>
      </c>
      <c r="K33" s="15">
        <f>43299+5412+1593</f>
        <v>50304</v>
      </c>
      <c r="L33" s="9">
        <v>0</v>
      </c>
      <c r="M33" s="26" t="s">
        <v>27</v>
      </c>
    </row>
    <row r="34" spans="1:13" s="2" customFormat="1" ht="21.75" customHeight="1">
      <c r="A34" s="74">
        <v>25</v>
      </c>
      <c r="B34" s="7">
        <v>600</v>
      </c>
      <c r="C34" s="8" t="s">
        <v>2</v>
      </c>
      <c r="D34" s="8" t="s">
        <v>9</v>
      </c>
      <c r="E34" s="14" t="s">
        <v>68</v>
      </c>
      <c r="F34" s="37">
        <v>0</v>
      </c>
      <c r="G34" s="43">
        <v>450000</v>
      </c>
      <c r="H34" s="46">
        <f t="shared" si="0"/>
        <v>450000</v>
      </c>
      <c r="I34" s="9">
        <f>H34-K34</f>
        <v>225000</v>
      </c>
      <c r="J34" s="9"/>
      <c r="K34" s="15">
        <v>225000</v>
      </c>
      <c r="L34" s="9">
        <v>0</v>
      </c>
      <c r="M34" s="26" t="s">
        <v>27</v>
      </c>
    </row>
    <row r="35" spans="1:13" s="2" customFormat="1" ht="32.25" customHeight="1">
      <c r="A35" s="62">
        <v>26</v>
      </c>
      <c r="B35" s="7">
        <v>710</v>
      </c>
      <c r="C35" s="8" t="s">
        <v>3</v>
      </c>
      <c r="D35" s="8" t="s">
        <v>10</v>
      </c>
      <c r="E35" s="14" t="s">
        <v>58</v>
      </c>
      <c r="F35" s="37">
        <v>20000</v>
      </c>
      <c r="G35" s="43"/>
      <c r="H35" s="46">
        <f t="shared" si="0"/>
        <v>20000</v>
      </c>
      <c r="I35" s="9">
        <v>20000</v>
      </c>
      <c r="J35" s="9">
        <v>0</v>
      </c>
      <c r="K35" s="15">
        <v>0</v>
      </c>
      <c r="L35" s="9">
        <v>0</v>
      </c>
      <c r="M35" s="26" t="s">
        <v>24</v>
      </c>
    </row>
    <row r="36" spans="1:13" s="2" customFormat="1" ht="21.75" customHeight="1">
      <c r="A36" s="74">
        <v>27</v>
      </c>
      <c r="B36" s="10">
        <v>750</v>
      </c>
      <c r="C36" s="11" t="s">
        <v>4</v>
      </c>
      <c r="D36" s="11" t="s">
        <v>9</v>
      </c>
      <c r="E36" s="12" t="s">
        <v>59</v>
      </c>
      <c r="F36" s="38">
        <v>130000</v>
      </c>
      <c r="G36" s="43"/>
      <c r="H36" s="46">
        <f t="shared" si="0"/>
        <v>130000</v>
      </c>
      <c r="I36" s="13">
        <f>H36-L36-K36-J36</f>
        <v>130000</v>
      </c>
      <c r="J36" s="13">
        <v>0</v>
      </c>
      <c r="K36" s="16">
        <v>0</v>
      </c>
      <c r="L36" s="13">
        <v>0</v>
      </c>
      <c r="M36" s="26" t="s">
        <v>27</v>
      </c>
    </row>
    <row r="37" spans="1:13" s="2" customFormat="1" ht="21.75" customHeight="1">
      <c r="A37" s="62">
        <v>28</v>
      </c>
      <c r="B37" s="10">
        <v>801</v>
      </c>
      <c r="C37" s="11" t="s">
        <v>5</v>
      </c>
      <c r="D37" s="11" t="s">
        <v>9</v>
      </c>
      <c r="E37" s="12" t="s">
        <v>60</v>
      </c>
      <c r="F37" s="38">
        <v>120000</v>
      </c>
      <c r="G37" s="43"/>
      <c r="H37" s="46">
        <f t="shared" si="0"/>
        <v>120000</v>
      </c>
      <c r="I37" s="13">
        <f>H37-L37-K37-J37</f>
        <v>120000</v>
      </c>
      <c r="J37" s="13">
        <v>0</v>
      </c>
      <c r="K37" s="16">
        <v>0</v>
      </c>
      <c r="L37" s="13">
        <v>0</v>
      </c>
      <c r="M37" s="26" t="s">
        <v>31</v>
      </c>
    </row>
    <row r="38" spans="1:15" s="2" customFormat="1" ht="21.75" customHeight="1">
      <c r="A38" s="74">
        <v>29</v>
      </c>
      <c r="B38" s="10">
        <v>801</v>
      </c>
      <c r="C38" s="11" t="s">
        <v>5</v>
      </c>
      <c r="D38" s="11" t="s">
        <v>9</v>
      </c>
      <c r="E38" s="12" t="s">
        <v>61</v>
      </c>
      <c r="F38" s="38">
        <v>30000</v>
      </c>
      <c r="G38" s="45"/>
      <c r="H38" s="46">
        <f t="shared" si="0"/>
        <v>30000</v>
      </c>
      <c r="I38" s="13">
        <f>H38-L38-K38-J38</f>
        <v>30000</v>
      </c>
      <c r="J38" s="13">
        <v>0</v>
      </c>
      <c r="K38" s="16">
        <v>0</v>
      </c>
      <c r="L38" s="13">
        <v>0</v>
      </c>
      <c r="M38" s="26" t="s">
        <v>31</v>
      </c>
      <c r="N38" s="17"/>
      <c r="O38" s="17"/>
    </row>
    <row r="39" spans="1:15" s="2" customFormat="1" ht="21.75" customHeight="1">
      <c r="A39" s="62">
        <v>30</v>
      </c>
      <c r="B39" s="10">
        <v>801</v>
      </c>
      <c r="C39" s="11" t="s">
        <v>5</v>
      </c>
      <c r="D39" s="11" t="s">
        <v>9</v>
      </c>
      <c r="E39" s="12" t="s">
        <v>62</v>
      </c>
      <c r="F39" s="38">
        <v>70000</v>
      </c>
      <c r="G39" s="45"/>
      <c r="H39" s="46">
        <f t="shared" si="0"/>
        <v>70000</v>
      </c>
      <c r="I39" s="13">
        <f>H39-L39-K39-J39</f>
        <v>70000</v>
      </c>
      <c r="J39" s="13">
        <v>0</v>
      </c>
      <c r="K39" s="16">
        <v>0</v>
      </c>
      <c r="L39" s="13">
        <v>0</v>
      </c>
      <c r="M39" s="26" t="s">
        <v>28</v>
      </c>
      <c r="N39" s="17"/>
      <c r="O39" s="17"/>
    </row>
    <row r="40" spans="1:15" s="2" customFormat="1" ht="30.75" customHeight="1">
      <c r="A40" s="74">
        <v>31</v>
      </c>
      <c r="B40" s="30">
        <v>851</v>
      </c>
      <c r="C40" s="31" t="s">
        <v>11</v>
      </c>
      <c r="D40" s="31" t="s">
        <v>9</v>
      </c>
      <c r="E40" s="32" t="s">
        <v>63</v>
      </c>
      <c r="F40" s="41">
        <v>1500000</v>
      </c>
      <c r="G40" s="43"/>
      <c r="H40" s="46">
        <f t="shared" si="0"/>
        <v>1500000</v>
      </c>
      <c r="I40" s="33">
        <v>0</v>
      </c>
      <c r="J40" s="34">
        <v>0</v>
      </c>
      <c r="K40" s="35">
        <v>1500000</v>
      </c>
      <c r="L40" s="34">
        <v>0</v>
      </c>
      <c r="M40" s="36" t="s">
        <v>24</v>
      </c>
      <c r="N40" s="17"/>
      <c r="O40" s="17"/>
    </row>
    <row r="41" spans="1:15" s="2" customFormat="1" ht="21.75" customHeight="1">
      <c r="A41" s="62">
        <v>32</v>
      </c>
      <c r="B41" s="30">
        <v>854</v>
      </c>
      <c r="C41" s="31" t="s">
        <v>6</v>
      </c>
      <c r="D41" s="31" t="s">
        <v>9</v>
      </c>
      <c r="E41" s="32" t="s">
        <v>64</v>
      </c>
      <c r="F41" s="41">
        <v>500000</v>
      </c>
      <c r="G41" s="43"/>
      <c r="H41" s="46">
        <f t="shared" si="0"/>
        <v>500000</v>
      </c>
      <c r="I41" s="45">
        <f>H41-K41</f>
        <v>200000</v>
      </c>
      <c r="J41" s="43">
        <v>0</v>
      </c>
      <c r="K41" s="44">
        <v>300000</v>
      </c>
      <c r="L41" s="43">
        <v>0</v>
      </c>
      <c r="M41" s="52" t="s">
        <v>24</v>
      </c>
      <c r="N41" s="17"/>
      <c r="O41" s="17"/>
    </row>
    <row r="42" spans="1:15" s="2" customFormat="1" ht="21.75" customHeight="1" thickBot="1">
      <c r="A42" s="74">
        <v>33</v>
      </c>
      <c r="B42" s="53">
        <v>855</v>
      </c>
      <c r="C42" s="54" t="s">
        <v>7</v>
      </c>
      <c r="D42" s="54" t="s">
        <v>10</v>
      </c>
      <c r="E42" s="55" t="s">
        <v>65</v>
      </c>
      <c r="F42" s="56">
        <v>120000</v>
      </c>
      <c r="G42" s="57"/>
      <c r="H42" s="58">
        <f t="shared" si="0"/>
        <v>120000</v>
      </c>
      <c r="I42" s="59">
        <f>H42-L42-K42-J42</f>
        <v>120000</v>
      </c>
      <c r="J42" s="56">
        <v>0</v>
      </c>
      <c r="K42" s="60">
        <v>0</v>
      </c>
      <c r="L42" s="56">
        <v>0</v>
      </c>
      <c r="M42" s="61" t="s">
        <v>30</v>
      </c>
      <c r="N42" s="17"/>
      <c r="O42" s="17"/>
    </row>
    <row r="43" spans="1:14" ht="32.25" customHeight="1" thickBot="1">
      <c r="A43" s="102" t="s">
        <v>25</v>
      </c>
      <c r="B43" s="103"/>
      <c r="C43" s="103"/>
      <c r="D43" s="103"/>
      <c r="E43" s="103"/>
      <c r="F43" s="51">
        <f>SUM(F10:F42)</f>
        <v>7580176</v>
      </c>
      <c r="G43" s="51">
        <f aca="true" t="shared" si="2" ref="G43:L43">SUM(G10:G42)</f>
        <v>821000</v>
      </c>
      <c r="H43" s="51">
        <f t="shared" si="2"/>
        <v>8401176</v>
      </c>
      <c r="I43" s="51">
        <f t="shared" si="2"/>
        <v>1860901</v>
      </c>
      <c r="J43" s="51">
        <f t="shared" si="2"/>
        <v>0</v>
      </c>
      <c r="K43" s="51">
        <f t="shared" si="2"/>
        <v>6540275</v>
      </c>
      <c r="L43" s="51">
        <f t="shared" si="2"/>
        <v>0</v>
      </c>
      <c r="M43" s="39" t="s">
        <v>26</v>
      </c>
      <c r="N43" s="18"/>
    </row>
    <row r="44" spans="1:13" s="21" customFormat="1" ht="14.25" customHeight="1">
      <c r="A44" s="96"/>
      <c r="B44" s="96"/>
      <c r="C44" s="96"/>
      <c r="D44" s="96"/>
      <c r="E44" s="96"/>
      <c r="F44" s="96"/>
      <c r="G44" s="25"/>
      <c r="H44" s="25"/>
      <c r="I44" s="19">
        <f>SUM(I43:L43)</f>
        <v>8401176</v>
      </c>
      <c r="J44" s="23"/>
      <c r="K44" s="20"/>
      <c r="L44" s="20"/>
      <c r="M44" s="20"/>
    </row>
    <row r="45" ht="12.75">
      <c r="J45" s="22"/>
    </row>
    <row r="46" spans="9:13" ht="12.75">
      <c r="I46" s="22"/>
      <c r="J46" s="22"/>
      <c r="M46" s="24"/>
    </row>
    <row r="47" ht="12.75">
      <c r="M47" s="24"/>
    </row>
  </sheetData>
  <sheetProtection selectLockedCells="1" selectUnlockedCells="1"/>
  <mergeCells count="19">
    <mergeCell ref="A44:F44"/>
    <mergeCell ref="I5:L5"/>
    <mergeCell ref="I6:I8"/>
    <mergeCell ref="J6:J8"/>
    <mergeCell ref="K6:K8"/>
    <mergeCell ref="L6:L8"/>
    <mergeCell ref="A43:E43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2022-04-20T08:39:23Z</cp:lastPrinted>
  <dcterms:created xsi:type="dcterms:W3CDTF">2020-10-26T10:22:35Z</dcterms:created>
  <dcterms:modified xsi:type="dcterms:W3CDTF">2022-04-21T09:26:03Z</dcterms:modified>
  <cp:category/>
  <cp:version/>
  <cp:contentType/>
  <cp:contentStatus/>
</cp:coreProperties>
</file>