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3" sheetId="1" r:id="rId1"/>
  </sheets>
  <definedNames/>
  <calcPr fullCalcOnLoad="1"/>
</workbook>
</file>

<file path=xl/sharedStrings.xml><?xml version="1.0" encoding="utf-8"?>
<sst xmlns="http://schemas.openxmlformats.org/spreadsheetml/2006/main" count="143" uniqueCount="63">
  <si>
    <t>Dział</t>
  </si>
  <si>
    <t>§</t>
  </si>
  <si>
    <t>60014</t>
  </si>
  <si>
    <t>71012</t>
  </si>
  <si>
    <t>75020</t>
  </si>
  <si>
    <t>80115</t>
  </si>
  <si>
    <t>85403</t>
  </si>
  <si>
    <t>85510</t>
  </si>
  <si>
    <t>6050</t>
  </si>
  <si>
    <t>6060</t>
  </si>
  <si>
    <t>85111</t>
  </si>
  <si>
    <t>w złotych</t>
  </si>
  <si>
    <t>Lp.</t>
  </si>
  <si>
    <t>Rozdz.</t>
  </si>
  <si>
    <t>Nazwa zadania inwestycyjnego</t>
  </si>
  <si>
    <t>Planowane wydatki inwestycyjne roczne</t>
  </si>
  <si>
    <t>Jednostka organizacyjna realizująca zadanie lub koordynująca program</t>
  </si>
  <si>
    <t>w tym źródła finansowania</t>
  </si>
  <si>
    <t>dochody własne j.s.t.</t>
  </si>
  <si>
    <t>kredyty i pożyczki</t>
  </si>
  <si>
    <t>środki pochodzące
z innych  źródeł</t>
  </si>
  <si>
    <t>środki wymienione
w art. 5 ust. 1 pkt 2 i 3 u.f.p.</t>
  </si>
  <si>
    <t>4</t>
  </si>
  <si>
    <t>Ogółem</t>
  </si>
  <si>
    <t>x</t>
  </si>
  <si>
    <t>Zarząd Dróg Powiatowych w Szczytnie</t>
  </si>
  <si>
    <t>Powiatowy Urząd Pracy w Szczytnie</t>
  </si>
  <si>
    <t>Zespół Szkół Nr 1 w Szczytnie</t>
  </si>
  <si>
    <t>PLAN NA 2022 ROK</t>
  </si>
  <si>
    <t>Opracowanie dokumentacji projektowej przebudowy drogi powiatowej nr 1496N Dźwierzuty Orzyny od km 0+000-8+383</t>
  </si>
  <si>
    <t>Opracowanie dokumentacji - Przebudowa drogi powiatowej nr 1631N Przeździęk Wielki - Baranowo</t>
  </si>
  <si>
    <t>Opracowanie dokumentacji - Przebudowa drogi powiatowej nr 1520N w msc. Kwiatuszki Wielkie w km 3+780 do 4+310</t>
  </si>
  <si>
    <t>Przebudowa skrzyżowania dróg powiatowych nr 1464N i 1462N w Rusku Wielkim</t>
  </si>
  <si>
    <t>Przebudowa drogi powiatowej nr 1659N dr.kraj. Nr 58 (Janowo) - Sędańsk - Siódmak od skrzyżowania z drogą powiatową nr 1482N do km 8+377</t>
  </si>
  <si>
    <t>Budowa chodnika dla pieszych przy drodze powiatowej nr 1633N Pasym - Jedwabno od km 11+868 do 12+078</t>
  </si>
  <si>
    <t>Przebudowa drogi powiatowej nr 1480N na odcinku Waplewo Dźwiersztyny - etap II od km 1+200 do 4+564</t>
  </si>
  <si>
    <t>Przebudowa drogi powiatowej nr 1512N Wielbark-Rozogi od km 19+010 do 28+200</t>
  </si>
  <si>
    <t>Przebudowa przejścia dla pieszych na drodze powiatowej nr 1633N w m.Jedwabno, Gmina Jedwabno</t>
  </si>
  <si>
    <t>Przebudowa przejścia dla pieszych na drodze powiatowej nr 1496N w m.Świętajno, Gmina Świętajno</t>
  </si>
  <si>
    <t>Przebudowa przejścia dla pieszych na drodze powiatowej nr 1474N w m.Tylkowo, Gmina Pasym</t>
  </si>
  <si>
    <t>Przebudowa przejścia dla pieszych na drodze powiatowej nr 1675N w m.Jeruty, Gmina Świętajno</t>
  </si>
  <si>
    <t>Przebudowa przejścia dla pieszych na drodze powiatowej nr 1476N w m.Pasym, Gmina Pasym</t>
  </si>
  <si>
    <t>Przebudowa przejścia dla pieszych na drodze powiatowej nr 1667N w m.Lipowiec, Gmina Szczytno</t>
  </si>
  <si>
    <t>Przebudowa przejścia dla pieszych na drodze powiatowej nr 1464N w m.Nowy Dwór, Gmina Jedwabno</t>
  </si>
  <si>
    <t>Przebudowa przejścia dla pieszych na drodze powiatowej nr 1522N w m.Rozogi, Gmina Rozogi</t>
  </si>
  <si>
    <t>Przebudowa przejścia dla pieszych na drodze powiatowej nr 1482N w m.Leśny Dwór, Gmina Szczytno</t>
  </si>
  <si>
    <t>Budowa przejścia dla pieszych na drodze powiatowej nr 1520N w m.Rozogi, Gmina Rozogi</t>
  </si>
  <si>
    <t>Przebudowa przejścia dla pieszych na drodze powiatowej nr 1522N w m.Rozogi, Gmina Rozogi w km 0+395</t>
  </si>
  <si>
    <t>Budowa wyniesionego przejścia dla pieszych na drodze powiatowej nr 1514N w m.Księży Lasek, Gmina Rozogi</t>
  </si>
  <si>
    <t>Modernizacja instalacji grzewczej i elektrycznej w Zarządzie Dróg Powiatowych w Szczytnie</t>
  </si>
  <si>
    <t>Opracowanie dokumentacji na wykonanie elewacji na budynku Zespołu Szkół Nr 1 w Szczytnie</t>
  </si>
  <si>
    <t>Rozbudowa drogi powiatowej nr 1639N Witowo - Warchały etap I w km 2+566 - 3+532</t>
  </si>
  <si>
    <t>Zadania inwestycyjne przewidziane do realizacji w 2022 roku</t>
  </si>
  <si>
    <t>Modernizacja dachu na hali sportowej Zespołu Szkół Nr 2 w Szczytnie</t>
  </si>
  <si>
    <t>Starostwo Powiatowe w Szczytnie</t>
  </si>
  <si>
    <t>Utworzenie Zespołu Poradni Specjalistycznych, punktu świadczenia usług nocnej i świątecznej opieki medycznej, apteki przy Szpitalu Powiatowym ZOZ w Szczytnie</t>
  </si>
  <si>
    <t>Budowa boiska wielofunkcyjnego wraz z infrastrukturą towarzyszącą</t>
  </si>
  <si>
    <t>Przebudowa drogi powiatowej nr 1671N Lejkowo-Kipary - dr.nr 1512N od km 0+000 do 2+440 i od km 5+700 do 11+883</t>
  </si>
  <si>
    <t>Zakup serwera do geo-portalu z przeznaczeniem dla Wydziału Geodezji, Kartografii, Katastru i Gospodarki Nieruchomościami Starostwa Powiatowego w Szczytnie</t>
  </si>
  <si>
    <t>Modernizacja łazienki damskiej dla uczniów w Zespole Szkół Nr 1 w Szczytnie</t>
  </si>
  <si>
    <t>Zakup samochodu dla Centrum Ekonomiczno-Administarcyjnego Domów dla Dzeci w Pasymiu</t>
  </si>
  <si>
    <t>Przebudowa drogi powiatowej nr 1603N Czarny Piec-Napiwoda w km 0+000-0+408</t>
  </si>
  <si>
    <t>Załącznik nr 3 do Uchwały Rady Powiatu w Szczytnie Nr XXXI/214/2021 z dnia 29 grudnia 2021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</si>
</sst>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  <numFmt numFmtId="171" formatCode="[$-415]dddd\,\ d\ mmmm\ yyyy"/>
  </numFmts>
  <fonts count="53">
    <font>
      <sz val="10"/>
      <name val="Arial CE"/>
      <family val="0"/>
    </font>
    <font>
      <sz val="10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8"/>
      <name val="Arial CE"/>
      <family val="0"/>
    </font>
    <font>
      <sz val="6"/>
      <color indexed="8"/>
      <name val="Arial"/>
      <family val="2"/>
    </font>
    <font>
      <b/>
      <sz val="12"/>
      <name val="Arial CE"/>
      <family val="0"/>
    </font>
    <font>
      <b/>
      <sz val="7"/>
      <name val="Arial CE"/>
      <family val="2"/>
    </font>
    <font>
      <b/>
      <sz val="8"/>
      <name val="Arial CE"/>
      <family val="2"/>
    </font>
    <font>
      <b/>
      <sz val="7"/>
      <name val="Arial"/>
      <family val="2"/>
    </font>
    <font>
      <b/>
      <sz val="8"/>
      <name val="Czcionka tekstu podstawowego"/>
      <family val="0"/>
    </font>
    <font>
      <sz val="6"/>
      <name val="Arial"/>
      <family val="2"/>
    </font>
    <font>
      <i/>
      <sz val="8"/>
      <name val="Arial"/>
      <family val="2"/>
    </font>
    <font>
      <b/>
      <i/>
      <sz val="7.5"/>
      <name val="Arial"/>
      <family val="2"/>
    </font>
    <font>
      <b/>
      <sz val="7.5"/>
      <name val="Arial"/>
      <family val="2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" fontId="7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66" fontId="4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166" fontId="16" fillId="33" borderId="11" xfId="0" applyNumberFormat="1" applyFont="1" applyFill="1" applyBorder="1" applyAlignment="1">
      <alignment horizontal="left" vertical="center" wrapText="1"/>
    </xf>
    <xf numFmtId="166" fontId="15" fillId="0" borderId="11" xfId="0" applyNumberFormat="1" applyFont="1" applyFill="1" applyBorder="1" applyAlignment="1">
      <alignment horizontal="center" vertical="center"/>
    </xf>
    <xf numFmtId="166" fontId="17" fillId="33" borderId="11" xfId="0" applyNumberFormat="1" applyFont="1" applyFill="1" applyBorder="1" applyAlignment="1">
      <alignment horizontal="left" vertical="center" wrapText="1"/>
    </xf>
    <xf numFmtId="166" fontId="4" fillId="0" borderId="11" xfId="0" applyNumberFormat="1" applyFont="1" applyFill="1" applyBorder="1" applyAlignment="1">
      <alignment horizontal="center" vertical="center" wrapText="1"/>
    </xf>
    <xf numFmtId="166" fontId="15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66" fontId="7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166" fontId="17" fillId="33" borderId="12" xfId="0" applyNumberFormat="1" applyFont="1" applyFill="1" applyBorder="1" applyAlignment="1">
      <alignment horizontal="left" vertical="center" wrapText="1"/>
    </xf>
    <xf numFmtId="166" fontId="4" fillId="0" borderId="12" xfId="0" applyNumberFormat="1" applyFont="1" applyFill="1" applyBorder="1" applyAlignment="1">
      <alignment horizontal="center" vertical="center"/>
    </xf>
    <xf numFmtId="166" fontId="15" fillId="0" borderId="12" xfId="0" applyNumberFormat="1" applyFont="1" applyFill="1" applyBorder="1" applyAlignment="1">
      <alignment horizontal="center" vertical="center"/>
    </xf>
    <xf numFmtId="166" fontId="4" fillId="0" borderId="12" xfId="0" applyNumberFormat="1" applyFont="1" applyFill="1" applyBorder="1" applyAlignment="1">
      <alignment horizontal="center" vertical="center" wrapText="1"/>
    </xf>
    <xf numFmtId="166" fontId="4" fillId="34" borderId="12" xfId="0" applyNumberFormat="1" applyFont="1" applyFill="1" applyBorder="1" applyAlignment="1">
      <alignment horizontal="center" vertical="center"/>
    </xf>
    <xf numFmtId="166" fontId="17" fillId="35" borderId="11" xfId="0" applyNumberFormat="1" applyFont="1" applyFill="1" applyBorder="1" applyAlignment="1">
      <alignment horizontal="left" vertical="center" wrapText="1"/>
    </xf>
    <xf numFmtId="166" fontId="4" fillId="34" borderId="11" xfId="0" applyNumberFormat="1" applyFont="1" applyFill="1" applyBorder="1" applyAlignment="1">
      <alignment horizontal="center" vertical="center"/>
    </xf>
    <xf numFmtId="166" fontId="4" fillId="34" borderId="11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6" fontId="6" fillId="0" borderId="16" xfId="0" applyNumberFormat="1" applyFont="1" applyFill="1" applyBorder="1" applyAlignment="1">
      <alignment horizontal="center" vertical="center" wrapText="1"/>
    </xf>
    <xf numFmtId="166" fontId="6" fillId="0" borderId="17" xfId="0" applyNumberFormat="1" applyFont="1" applyFill="1" applyBorder="1" applyAlignment="1">
      <alignment horizontal="center" vertical="center" wrapText="1"/>
    </xf>
    <xf numFmtId="166" fontId="18" fillId="36" borderId="18" xfId="0" applyNumberFormat="1" applyFont="1" applyFill="1" applyBorder="1" applyAlignment="1">
      <alignment horizontal="center" vertical="center"/>
    </xf>
    <xf numFmtId="166" fontId="18" fillId="36" borderId="19" xfId="0" applyNumberFormat="1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 wrapText="1"/>
    </xf>
    <xf numFmtId="0" fontId="12" fillId="36" borderId="20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11" fillId="36" borderId="21" xfId="0" applyFont="1" applyFill="1" applyBorder="1" applyAlignment="1">
      <alignment horizontal="center" vertical="center"/>
    </xf>
    <xf numFmtId="0" fontId="11" fillId="36" borderId="22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right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12" fillId="36" borderId="23" xfId="0" applyFont="1" applyFill="1" applyBorder="1" applyAlignment="1">
      <alignment horizontal="center" vertical="center"/>
    </xf>
    <xf numFmtId="0" fontId="12" fillId="36" borderId="24" xfId="0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/>
    </xf>
    <xf numFmtId="49" fontId="3" fillId="36" borderId="25" xfId="0" applyNumberFormat="1" applyFont="1" applyFill="1" applyBorder="1" applyAlignment="1">
      <alignment horizontal="center" vertical="center"/>
    </xf>
    <xf numFmtId="49" fontId="3" fillId="36" borderId="26" xfId="0" applyNumberFormat="1" applyFont="1" applyFill="1" applyBorder="1" applyAlignment="1">
      <alignment horizontal="center" vertical="center"/>
    </xf>
    <xf numFmtId="49" fontId="13" fillId="36" borderId="25" xfId="0" applyNumberFormat="1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M44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1" width="3.875" style="0" customWidth="1"/>
    <col min="2" max="2" width="4.75390625" style="0" customWidth="1"/>
    <col min="3" max="3" width="6.25390625" style="0" customWidth="1"/>
    <col min="4" max="4" width="6.375" style="0" customWidth="1"/>
    <col min="5" max="5" width="53.00390625" style="0" customWidth="1"/>
    <col min="6" max="6" width="11.375" style="0" customWidth="1"/>
    <col min="7" max="7" width="11.125" style="0" customWidth="1"/>
    <col min="8" max="8" width="11.625" style="0" customWidth="1"/>
    <col min="9" max="9" width="11.25390625" style="0" customWidth="1"/>
    <col min="10" max="10" width="9.75390625" style="0" customWidth="1"/>
    <col min="11" max="11" width="20.625" style="0" customWidth="1"/>
  </cols>
  <sheetData>
    <row r="1" spans="1:12" s="2" customFormat="1" ht="12.75" customHeight="1">
      <c r="A1" s="45" t="s">
        <v>62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"/>
    </row>
    <row r="2" spans="1:11" s="2" customFormat="1" ht="14.25" customHeight="1">
      <c r="A2" s="46" t="s">
        <v>52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2" customFormat="1" ht="9" customHeight="1" thickBot="1">
      <c r="A3" s="3"/>
      <c r="B3" s="4"/>
      <c r="C3" s="5"/>
      <c r="D3" s="5"/>
      <c r="E3" s="4"/>
      <c r="F3" s="4"/>
      <c r="G3" s="4"/>
      <c r="H3" s="4"/>
      <c r="I3" s="4"/>
      <c r="J3" s="4"/>
      <c r="K3" s="6" t="s">
        <v>11</v>
      </c>
    </row>
    <row r="4" spans="1:11" s="2" customFormat="1" ht="12.75" customHeight="1" thickBot="1">
      <c r="A4" s="47" t="s">
        <v>12</v>
      </c>
      <c r="B4" s="49" t="s">
        <v>0</v>
      </c>
      <c r="C4" s="51" t="s">
        <v>13</v>
      </c>
      <c r="D4" s="53" t="s">
        <v>1</v>
      </c>
      <c r="E4" s="51" t="s">
        <v>14</v>
      </c>
      <c r="F4" s="54" t="s">
        <v>15</v>
      </c>
      <c r="G4" s="54"/>
      <c r="H4" s="54"/>
      <c r="I4" s="54"/>
      <c r="J4" s="54"/>
      <c r="K4" s="55" t="s">
        <v>16</v>
      </c>
    </row>
    <row r="5" spans="1:11" s="2" customFormat="1" ht="12.75" customHeight="1" thickBot="1">
      <c r="A5" s="48"/>
      <c r="B5" s="50"/>
      <c r="C5" s="52"/>
      <c r="D5" s="52"/>
      <c r="E5" s="52"/>
      <c r="F5" s="40" t="s">
        <v>28</v>
      </c>
      <c r="G5" s="39" t="s">
        <v>17</v>
      </c>
      <c r="H5" s="39"/>
      <c r="I5" s="39"/>
      <c r="J5" s="39"/>
      <c r="K5" s="56"/>
    </row>
    <row r="6" spans="1:11" s="2" customFormat="1" ht="12.75" customHeight="1" thickBot="1">
      <c r="A6" s="48"/>
      <c r="B6" s="50"/>
      <c r="C6" s="52"/>
      <c r="D6" s="52"/>
      <c r="E6" s="52"/>
      <c r="F6" s="40"/>
      <c r="G6" s="40" t="s">
        <v>18</v>
      </c>
      <c r="H6" s="41" t="s">
        <v>19</v>
      </c>
      <c r="I6" s="41" t="s">
        <v>20</v>
      </c>
      <c r="J6" s="42" t="s">
        <v>21</v>
      </c>
      <c r="K6" s="56"/>
    </row>
    <row r="7" spans="1:11" s="2" customFormat="1" ht="8.25" customHeight="1" thickBot="1">
      <c r="A7" s="48"/>
      <c r="B7" s="50"/>
      <c r="C7" s="52"/>
      <c r="D7" s="52"/>
      <c r="E7" s="52"/>
      <c r="F7" s="40"/>
      <c r="G7" s="40"/>
      <c r="H7" s="41"/>
      <c r="I7" s="41"/>
      <c r="J7" s="42"/>
      <c r="K7" s="56"/>
    </row>
    <row r="8" spans="1:11" s="2" customFormat="1" ht="9.75" customHeight="1" thickBot="1">
      <c r="A8" s="48"/>
      <c r="B8" s="50"/>
      <c r="C8" s="52"/>
      <c r="D8" s="52"/>
      <c r="E8" s="52"/>
      <c r="F8" s="40"/>
      <c r="G8" s="40"/>
      <c r="H8" s="41"/>
      <c r="I8" s="41"/>
      <c r="J8" s="42"/>
      <c r="K8" s="56"/>
    </row>
    <row r="9" spans="1:11" s="2" customFormat="1" ht="8.25" customHeight="1" thickBot="1">
      <c r="A9" s="32">
        <v>1</v>
      </c>
      <c r="B9" s="7">
        <v>2</v>
      </c>
      <c r="C9" s="8">
        <v>3</v>
      </c>
      <c r="D9" s="8" t="s">
        <v>22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33">
        <v>11</v>
      </c>
    </row>
    <row r="10" spans="1:11" s="2" customFormat="1" ht="22.5" customHeight="1" thickBot="1">
      <c r="A10" s="34">
        <v>1</v>
      </c>
      <c r="B10" s="9">
        <v>600</v>
      </c>
      <c r="C10" s="10" t="s">
        <v>2</v>
      </c>
      <c r="D10" s="10" t="s">
        <v>8</v>
      </c>
      <c r="E10" s="16" t="s">
        <v>29</v>
      </c>
      <c r="F10" s="11">
        <v>244000</v>
      </c>
      <c r="G10" s="11">
        <f>F10-I10</f>
        <v>122000</v>
      </c>
      <c r="H10" s="11">
        <v>0</v>
      </c>
      <c r="I10" s="17">
        <f>122000</f>
        <v>122000</v>
      </c>
      <c r="J10" s="11">
        <v>0</v>
      </c>
      <c r="K10" s="35" t="s">
        <v>25</v>
      </c>
    </row>
    <row r="11" spans="1:11" s="2" customFormat="1" ht="22.5" customHeight="1" thickBot="1">
      <c r="A11" s="34">
        <v>2</v>
      </c>
      <c r="B11" s="9">
        <v>600</v>
      </c>
      <c r="C11" s="10" t="s">
        <v>2</v>
      </c>
      <c r="D11" s="10" t="s">
        <v>8</v>
      </c>
      <c r="E11" s="16" t="s">
        <v>30</v>
      </c>
      <c r="F11" s="11">
        <v>95000</v>
      </c>
      <c r="G11" s="11">
        <v>47500</v>
      </c>
      <c r="H11" s="11">
        <v>0</v>
      </c>
      <c r="I11" s="17">
        <v>47500</v>
      </c>
      <c r="J11" s="11">
        <v>0</v>
      </c>
      <c r="K11" s="35" t="s">
        <v>25</v>
      </c>
    </row>
    <row r="12" spans="1:11" s="2" customFormat="1" ht="22.5" customHeight="1" thickBot="1">
      <c r="A12" s="34">
        <v>3</v>
      </c>
      <c r="B12" s="9">
        <v>600</v>
      </c>
      <c r="C12" s="10" t="s">
        <v>2</v>
      </c>
      <c r="D12" s="10" t="s">
        <v>8</v>
      </c>
      <c r="E12" s="16" t="s">
        <v>31</v>
      </c>
      <c r="F12" s="11">
        <v>20000</v>
      </c>
      <c r="G12" s="11">
        <v>10000</v>
      </c>
      <c r="H12" s="11">
        <v>0</v>
      </c>
      <c r="I12" s="17">
        <v>10000</v>
      </c>
      <c r="J12" s="11">
        <v>0</v>
      </c>
      <c r="K12" s="35" t="s">
        <v>25</v>
      </c>
    </row>
    <row r="13" spans="1:11" s="2" customFormat="1" ht="22.5" customHeight="1" thickBot="1">
      <c r="A13" s="34">
        <v>4</v>
      </c>
      <c r="B13" s="9">
        <v>600</v>
      </c>
      <c r="C13" s="10" t="s">
        <v>2</v>
      </c>
      <c r="D13" s="10" t="s">
        <v>8</v>
      </c>
      <c r="E13" s="16" t="s">
        <v>32</v>
      </c>
      <c r="F13" s="11">
        <v>349000</v>
      </c>
      <c r="G13" s="11">
        <f>F13-I13</f>
        <v>174500</v>
      </c>
      <c r="H13" s="11">
        <v>0</v>
      </c>
      <c r="I13" s="17">
        <f>174500</f>
        <v>174500</v>
      </c>
      <c r="J13" s="11">
        <v>0</v>
      </c>
      <c r="K13" s="35" t="s">
        <v>25</v>
      </c>
    </row>
    <row r="14" spans="1:11" s="2" customFormat="1" ht="22.5" customHeight="1" thickBot="1">
      <c r="A14" s="34">
        <v>5</v>
      </c>
      <c r="B14" s="9">
        <v>600</v>
      </c>
      <c r="C14" s="10" t="s">
        <v>2</v>
      </c>
      <c r="D14" s="10" t="s">
        <v>8</v>
      </c>
      <c r="E14" s="16" t="s">
        <v>33</v>
      </c>
      <c r="F14" s="11">
        <v>360000</v>
      </c>
      <c r="G14" s="11">
        <v>180000</v>
      </c>
      <c r="H14" s="11">
        <v>0</v>
      </c>
      <c r="I14" s="17">
        <v>180000</v>
      </c>
      <c r="J14" s="11">
        <v>0</v>
      </c>
      <c r="K14" s="35" t="s">
        <v>25</v>
      </c>
    </row>
    <row r="15" spans="1:11" s="2" customFormat="1" ht="22.5" customHeight="1" thickBot="1">
      <c r="A15" s="34">
        <v>6</v>
      </c>
      <c r="B15" s="9">
        <v>600</v>
      </c>
      <c r="C15" s="10" t="s">
        <v>2</v>
      </c>
      <c r="D15" s="10" t="s">
        <v>8</v>
      </c>
      <c r="E15" s="16" t="s">
        <v>51</v>
      </c>
      <c r="F15" s="11">
        <v>100000</v>
      </c>
      <c r="G15" s="11">
        <f>F15-I15</f>
        <v>0</v>
      </c>
      <c r="H15" s="11">
        <v>0</v>
      </c>
      <c r="I15" s="17">
        <v>100000</v>
      </c>
      <c r="J15" s="11">
        <v>0</v>
      </c>
      <c r="K15" s="35" t="s">
        <v>25</v>
      </c>
    </row>
    <row r="16" spans="1:11" s="2" customFormat="1" ht="22.5" customHeight="1" thickBot="1">
      <c r="A16" s="34">
        <v>7</v>
      </c>
      <c r="B16" s="9">
        <v>600</v>
      </c>
      <c r="C16" s="10" t="s">
        <v>2</v>
      </c>
      <c r="D16" s="10" t="s">
        <v>8</v>
      </c>
      <c r="E16" s="16" t="s">
        <v>61</v>
      </c>
      <c r="F16" s="11">
        <v>170000</v>
      </c>
      <c r="G16" s="11">
        <f>F16-I16</f>
        <v>85000</v>
      </c>
      <c r="H16" s="11">
        <v>0</v>
      </c>
      <c r="I16" s="17">
        <f>85000</f>
        <v>85000</v>
      </c>
      <c r="J16" s="11">
        <v>0</v>
      </c>
      <c r="K16" s="35" t="s">
        <v>25</v>
      </c>
    </row>
    <row r="17" spans="1:11" s="2" customFormat="1" ht="22.5" customHeight="1" thickBot="1">
      <c r="A17" s="34">
        <v>8</v>
      </c>
      <c r="B17" s="9">
        <v>600</v>
      </c>
      <c r="C17" s="10" t="s">
        <v>2</v>
      </c>
      <c r="D17" s="10" t="s">
        <v>8</v>
      </c>
      <c r="E17" s="16" t="s">
        <v>34</v>
      </c>
      <c r="F17" s="11">
        <v>85000</v>
      </c>
      <c r="G17" s="11">
        <v>42500</v>
      </c>
      <c r="H17" s="11">
        <v>0</v>
      </c>
      <c r="I17" s="17">
        <v>42500</v>
      </c>
      <c r="J17" s="11">
        <v>0</v>
      </c>
      <c r="K17" s="35" t="s">
        <v>25</v>
      </c>
    </row>
    <row r="18" spans="1:11" s="2" customFormat="1" ht="22.5" customHeight="1" thickBot="1">
      <c r="A18" s="34">
        <v>9</v>
      </c>
      <c r="B18" s="9">
        <v>600</v>
      </c>
      <c r="C18" s="10" t="s">
        <v>2</v>
      </c>
      <c r="D18" s="10" t="s">
        <v>8</v>
      </c>
      <c r="E18" s="29" t="s">
        <v>35</v>
      </c>
      <c r="F18" s="30">
        <v>2000000</v>
      </c>
      <c r="G18" s="30">
        <v>0</v>
      </c>
      <c r="H18" s="30">
        <v>0</v>
      </c>
      <c r="I18" s="31">
        <v>2000000</v>
      </c>
      <c r="J18" s="11">
        <v>0</v>
      </c>
      <c r="K18" s="35" t="s">
        <v>25</v>
      </c>
    </row>
    <row r="19" spans="1:11" s="2" customFormat="1" ht="22.5" customHeight="1" thickBot="1">
      <c r="A19" s="34">
        <v>10</v>
      </c>
      <c r="B19" s="9">
        <v>600</v>
      </c>
      <c r="C19" s="10" t="s">
        <v>2</v>
      </c>
      <c r="D19" s="10" t="s">
        <v>8</v>
      </c>
      <c r="E19" s="29" t="s">
        <v>36</v>
      </c>
      <c r="F19" s="30">
        <v>500000</v>
      </c>
      <c r="G19" s="30">
        <v>0</v>
      </c>
      <c r="H19" s="30">
        <v>0</v>
      </c>
      <c r="I19" s="31">
        <v>500000</v>
      </c>
      <c r="J19" s="11">
        <v>0</v>
      </c>
      <c r="K19" s="35" t="s">
        <v>25</v>
      </c>
    </row>
    <row r="20" spans="1:11" s="2" customFormat="1" ht="22.5" customHeight="1" thickBot="1">
      <c r="A20" s="34">
        <v>11</v>
      </c>
      <c r="B20" s="9">
        <v>600</v>
      </c>
      <c r="C20" s="10" t="s">
        <v>2</v>
      </c>
      <c r="D20" s="10" t="s">
        <v>8</v>
      </c>
      <c r="E20" s="29" t="s">
        <v>57</v>
      </c>
      <c r="F20" s="30">
        <v>500000</v>
      </c>
      <c r="G20" s="30">
        <v>0</v>
      </c>
      <c r="H20" s="30">
        <v>0</v>
      </c>
      <c r="I20" s="31">
        <v>500000</v>
      </c>
      <c r="J20" s="11">
        <v>0</v>
      </c>
      <c r="K20" s="35" t="s">
        <v>25</v>
      </c>
    </row>
    <row r="21" spans="1:11" s="2" customFormat="1" ht="22.5" customHeight="1" thickBot="1">
      <c r="A21" s="34">
        <v>12</v>
      </c>
      <c r="B21" s="9">
        <v>600</v>
      </c>
      <c r="C21" s="10" t="s">
        <v>2</v>
      </c>
      <c r="D21" s="10" t="s">
        <v>8</v>
      </c>
      <c r="E21" s="16" t="s">
        <v>37</v>
      </c>
      <c r="F21" s="11">
        <v>70963</v>
      </c>
      <c r="G21" s="11">
        <f>F21-I21</f>
        <v>5713</v>
      </c>
      <c r="H21" s="11">
        <v>0</v>
      </c>
      <c r="I21" s="17">
        <f>58000+7250</f>
        <v>65250</v>
      </c>
      <c r="J21" s="11">
        <v>0</v>
      </c>
      <c r="K21" s="35" t="s">
        <v>25</v>
      </c>
    </row>
    <row r="22" spans="1:11" s="2" customFormat="1" ht="22.5" customHeight="1" thickBot="1">
      <c r="A22" s="34">
        <v>13</v>
      </c>
      <c r="B22" s="9">
        <v>600</v>
      </c>
      <c r="C22" s="10" t="s">
        <v>2</v>
      </c>
      <c r="D22" s="10" t="s">
        <v>8</v>
      </c>
      <c r="E22" s="16" t="s">
        <v>38</v>
      </c>
      <c r="F22" s="11">
        <v>56350</v>
      </c>
      <c r="G22" s="11">
        <f aca="true" t="shared" si="0" ref="G22:G32">F22-I22</f>
        <v>10407</v>
      </c>
      <c r="H22" s="11">
        <v>0</v>
      </c>
      <c r="I22" s="17">
        <f>34000+4250+7693</f>
        <v>45943</v>
      </c>
      <c r="J22" s="11">
        <v>0</v>
      </c>
      <c r="K22" s="35" t="s">
        <v>25</v>
      </c>
    </row>
    <row r="23" spans="1:11" s="2" customFormat="1" ht="22.5" customHeight="1" thickBot="1">
      <c r="A23" s="34">
        <v>14</v>
      </c>
      <c r="B23" s="9">
        <v>600</v>
      </c>
      <c r="C23" s="10" t="s">
        <v>2</v>
      </c>
      <c r="D23" s="10" t="s">
        <v>8</v>
      </c>
      <c r="E23" s="16" t="s">
        <v>39</v>
      </c>
      <c r="F23" s="11">
        <v>49122</v>
      </c>
      <c r="G23" s="11">
        <f t="shared" si="0"/>
        <v>6192</v>
      </c>
      <c r="H23" s="11">
        <v>0</v>
      </c>
      <c r="I23" s="17">
        <f>35200+4400+3330</f>
        <v>42930</v>
      </c>
      <c r="J23" s="11">
        <v>0</v>
      </c>
      <c r="K23" s="35" t="s">
        <v>25</v>
      </c>
    </row>
    <row r="24" spans="1:11" s="2" customFormat="1" ht="22.5" customHeight="1" thickBot="1">
      <c r="A24" s="34">
        <v>15</v>
      </c>
      <c r="B24" s="9">
        <v>600</v>
      </c>
      <c r="C24" s="10" t="s">
        <v>2</v>
      </c>
      <c r="D24" s="10" t="s">
        <v>8</v>
      </c>
      <c r="E24" s="16" t="s">
        <v>40</v>
      </c>
      <c r="F24" s="11">
        <v>50177</v>
      </c>
      <c r="G24" s="11">
        <f t="shared" si="0"/>
        <v>6987</v>
      </c>
      <c r="H24" s="11">
        <v>0</v>
      </c>
      <c r="I24" s="17">
        <f>34667+4333+4190</f>
        <v>43190</v>
      </c>
      <c r="J24" s="11">
        <v>0</v>
      </c>
      <c r="K24" s="35" t="s">
        <v>25</v>
      </c>
    </row>
    <row r="25" spans="1:11" s="2" customFormat="1" ht="22.5" customHeight="1" thickBot="1">
      <c r="A25" s="34">
        <v>16</v>
      </c>
      <c r="B25" s="9">
        <v>600</v>
      </c>
      <c r="C25" s="10" t="s">
        <v>2</v>
      </c>
      <c r="D25" s="10" t="s">
        <v>8</v>
      </c>
      <c r="E25" s="16" t="s">
        <v>41</v>
      </c>
      <c r="F25" s="11">
        <v>56859</v>
      </c>
      <c r="G25" s="11">
        <f t="shared" si="0"/>
        <v>6193</v>
      </c>
      <c r="H25" s="11">
        <v>0</v>
      </c>
      <c r="I25" s="17">
        <f>42934+5367+2365</f>
        <v>50666</v>
      </c>
      <c r="J25" s="11">
        <v>0</v>
      </c>
      <c r="K25" s="35" t="s">
        <v>25</v>
      </c>
    </row>
    <row r="26" spans="1:11" s="2" customFormat="1" ht="22.5" customHeight="1" thickBot="1">
      <c r="A26" s="34">
        <v>17</v>
      </c>
      <c r="B26" s="9">
        <v>600</v>
      </c>
      <c r="C26" s="10" t="s">
        <v>2</v>
      </c>
      <c r="D26" s="10" t="s">
        <v>8</v>
      </c>
      <c r="E26" s="16" t="s">
        <v>42</v>
      </c>
      <c r="F26" s="11">
        <v>54394</v>
      </c>
      <c r="G26" s="11">
        <f t="shared" si="0"/>
        <v>7629</v>
      </c>
      <c r="H26" s="11">
        <v>0</v>
      </c>
      <c r="I26" s="17">
        <f>37600+4700+4465</f>
        <v>46765</v>
      </c>
      <c r="J26" s="11">
        <v>0</v>
      </c>
      <c r="K26" s="35" t="s">
        <v>25</v>
      </c>
    </row>
    <row r="27" spans="1:11" s="2" customFormat="1" ht="22.5" customHeight="1" thickBot="1">
      <c r="A27" s="34">
        <v>18</v>
      </c>
      <c r="B27" s="9">
        <v>600</v>
      </c>
      <c r="C27" s="10" t="s">
        <v>2</v>
      </c>
      <c r="D27" s="10" t="s">
        <v>8</v>
      </c>
      <c r="E27" s="16" t="s">
        <v>43</v>
      </c>
      <c r="F27" s="11">
        <v>89107</v>
      </c>
      <c r="G27" s="11">
        <f t="shared" si="0"/>
        <v>12033</v>
      </c>
      <c r="H27" s="11">
        <v>0</v>
      </c>
      <c r="I27" s="17">
        <f>63503+7938+5633</f>
        <v>77074</v>
      </c>
      <c r="J27" s="11">
        <v>0</v>
      </c>
      <c r="K27" s="35" t="s">
        <v>25</v>
      </c>
    </row>
    <row r="28" spans="1:11" s="2" customFormat="1" ht="22.5" customHeight="1" thickBot="1">
      <c r="A28" s="34">
        <v>19</v>
      </c>
      <c r="B28" s="9">
        <v>600</v>
      </c>
      <c r="C28" s="10" t="s">
        <v>2</v>
      </c>
      <c r="D28" s="10" t="s">
        <v>8</v>
      </c>
      <c r="E28" s="16" t="s">
        <v>44</v>
      </c>
      <c r="F28" s="11">
        <v>33197</v>
      </c>
      <c r="G28" s="11">
        <f t="shared" si="0"/>
        <v>5851</v>
      </c>
      <c r="H28" s="11">
        <v>0</v>
      </c>
      <c r="I28" s="17">
        <f>20726+2591+4029</f>
        <v>27346</v>
      </c>
      <c r="J28" s="11">
        <v>0</v>
      </c>
      <c r="K28" s="35" t="s">
        <v>25</v>
      </c>
    </row>
    <row r="29" spans="1:11" s="2" customFormat="1" ht="22.5" customHeight="1" thickBot="1">
      <c r="A29" s="34">
        <v>20</v>
      </c>
      <c r="B29" s="9">
        <v>600</v>
      </c>
      <c r="C29" s="10" t="s">
        <v>2</v>
      </c>
      <c r="D29" s="10" t="s">
        <v>8</v>
      </c>
      <c r="E29" s="16" t="s">
        <v>45</v>
      </c>
      <c r="F29" s="11">
        <v>85673</v>
      </c>
      <c r="G29" s="11">
        <f t="shared" si="0"/>
        <v>23323</v>
      </c>
      <c r="H29" s="11">
        <v>0</v>
      </c>
      <c r="I29" s="17">
        <f>37489+4686+20175</f>
        <v>62350</v>
      </c>
      <c r="J29" s="11">
        <v>0</v>
      </c>
      <c r="K29" s="35" t="s">
        <v>25</v>
      </c>
    </row>
    <row r="30" spans="1:11" s="2" customFormat="1" ht="22.5" customHeight="1" thickBot="1">
      <c r="A30" s="34">
        <v>21</v>
      </c>
      <c r="B30" s="9">
        <v>600</v>
      </c>
      <c r="C30" s="10" t="s">
        <v>2</v>
      </c>
      <c r="D30" s="10" t="s">
        <v>8</v>
      </c>
      <c r="E30" s="16" t="s">
        <v>46</v>
      </c>
      <c r="F30" s="11">
        <v>32253</v>
      </c>
      <c r="G30" s="11">
        <f t="shared" si="0"/>
        <v>5746</v>
      </c>
      <c r="H30" s="11">
        <v>0</v>
      </c>
      <c r="I30" s="17">
        <f>19992+2499+4016</f>
        <v>26507</v>
      </c>
      <c r="J30" s="11">
        <v>0</v>
      </c>
      <c r="K30" s="35" t="s">
        <v>25</v>
      </c>
    </row>
    <row r="31" spans="1:11" s="2" customFormat="1" ht="22.5" customHeight="1" thickBot="1">
      <c r="A31" s="34">
        <v>22</v>
      </c>
      <c r="B31" s="9">
        <v>600</v>
      </c>
      <c r="C31" s="10" t="s">
        <v>2</v>
      </c>
      <c r="D31" s="10" t="s">
        <v>8</v>
      </c>
      <c r="E31" s="16" t="s">
        <v>47</v>
      </c>
      <c r="F31" s="11">
        <v>32539</v>
      </c>
      <c r="G31" s="11">
        <f t="shared" si="0"/>
        <v>5889</v>
      </c>
      <c r="H31" s="11">
        <v>0</v>
      </c>
      <c r="I31" s="17">
        <f>19992+2499+4159</f>
        <v>26650</v>
      </c>
      <c r="J31" s="11">
        <v>0</v>
      </c>
      <c r="K31" s="35" t="s">
        <v>25</v>
      </c>
    </row>
    <row r="32" spans="1:11" s="2" customFormat="1" ht="22.5" customHeight="1" thickBot="1">
      <c r="A32" s="34">
        <v>23</v>
      </c>
      <c r="B32" s="9">
        <v>600</v>
      </c>
      <c r="C32" s="10" t="s">
        <v>2</v>
      </c>
      <c r="D32" s="10" t="s">
        <v>8</v>
      </c>
      <c r="E32" s="16" t="s">
        <v>48</v>
      </c>
      <c r="F32" s="11">
        <v>56542</v>
      </c>
      <c r="G32" s="11">
        <f t="shared" si="0"/>
        <v>6238</v>
      </c>
      <c r="H32" s="11">
        <v>0</v>
      </c>
      <c r="I32" s="17">
        <f>43299+5412+1593</f>
        <v>50304</v>
      </c>
      <c r="J32" s="11">
        <v>0</v>
      </c>
      <c r="K32" s="35" t="s">
        <v>25</v>
      </c>
    </row>
    <row r="33" spans="1:11" s="2" customFormat="1" ht="28.5" customHeight="1" thickBot="1">
      <c r="A33" s="34">
        <v>24</v>
      </c>
      <c r="B33" s="9">
        <v>710</v>
      </c>
      <c r="C33" s="10" t="s">
        <v>3</v>
      </c>
      <c r="D33" s="10" t="s">
        <v>9</v>
      </c>
      <c r="E33" s="16" t="s">
        <v>58</v>
      </c>
      <c r="F33" s="11">
        <v>20000</v>
      </c>
      <c r="G33" s="11">
        <v>20000</v>
      </c>
      <c r="H33" s="11">
        <v>0</v>
      </c>
      <c r="I33" s="17">
        <v>0</v>
      </c>
      <c r="J33" s="11">
        <v>0</v>
      </c>
      <c r="K33" s="35" t="s">
        <v>54</v>
      </c>
    </row>
    <row r="34" spans="1:11" s="2" customFormat="1" ht="22.5" customHeight="1" thickBot="1">
      <c r="A34" s="34">
        <v>25</v>
      </c>
      <c r="B34" s="12">
        <v>750</v>
      </c>
      <c r="C34" s="13" t="s">
        <v>4</v>
      </c>
      <c r="D34" s="13" t="s">
        <v>8</v>
      </c>
      <c r="E34" s="14" t="s">
        <v>49</v>
      </c>
      <c r="F34" s="15">
        <v>130000</v>
      </c>
      <c r="G34" s="15">
        <f>F34-J34-I34-H34</f>
        <v>130000</v>
      </c>
      <c r="H34" s="15">
        <v>0</v>
      </c>
      <c r="I34" s="18">
        <v>0</v>
      </c>
      <c r="J34" s="15">
        <v>0</v>
      </c>
      <c r="K34" s="35" t="s">
        <v>25</v>
      </c>
    </row>
    <row r="35" spans="1:11" s="2" customFormat="1" ht="22.5" customHeight="1" thickBot="1">
      <c r="A35" s="34">
        <v>26</v>
      </c>
      <c r="B35" s="12">
        <v>801</v>
      </c>
      <c r="C35" s="13" t="s">
        <v>5</v>
      </c>
      <c r="D35" s="13" t="s">
        <v>8</v>
      </c>
      <c r="E35" s="14" t="s">
        <v>59</v>
      </c>
      <c r="F35" s="15">
        <v>120000</v>
      </c>
      <c r="G35" s="15">
        <f aca="true" t="shared" si="1" ref="G35:G40">F35-J35-I35-H35</f>
        <v>120000</v>
      </c>
      <c r="H35" s="15">
        <v>0</v>
      </c>
      <c r="I35" s="18">
        <v>0</v>
      </c>
      <c r="J35" s="15">
        <v>0</v>
      </c>
      <c r="K35" s="35" t="s">
        <v>27</v>
      </c>
    </row>
    <row r="36" spans="1:11" s="2" customFormat="1" ht="22.5" customHeight="1" thickBot="1">
      <c r="A36" s="34">
        <v>27</v>
      </c>
      <c r="B36" s="12">
        <v>801</v>
      </c>
      <c r="C36" s="13" t="s">
        <v>5</v>
      </c>
      <c r="D36" s="13" t="s">
        <v>8</v>
      </c>
      <c r="E36" s="14" t="s">
        <v>50</v>
      </c>
      <c r="F36" s="15">
        <v>30000</v>
      </c>
      <c r="G36" s="15">
        <f t="shared" si="1"/>
        <v>30000</v>
      </c>
      <c r="H36" s="15">
        <v>0</v>
      </c>
      <c r="I36" s="18">
        <v>0</v>
      </c>
      <c r="J36" s="15">
        <v>0</v>
      </c>
      <c r="K36" s="35" t="s">
        <v>27</v>
      </c>
    </row>
    <row r="37" spans="1:11" s="2" customFormat="1" ht="22.5" customHeight="1" thickBot="1">
      <c r="A37" s="34">
        <v>28</v>
      </c>
      <c r="B37" s="12">
        <v>801</v>
      </c>
      <c r="C37" s="13" t="s">
        <v>5</v>
      </c>
      <c r="D37" s="13" t="s">
        <v>8</v>
      </c>
      <c r="E37" s="14" t="s">
        <v>53</v>
      </c>
      <c r="F37" s="15">
        <v>70000</v>
      </c>
      <c r="G37" s="15">
        <f t="shared" si="1"/>
        <v>70000</v>
      </c>
      <c r="H37" s="15">
        <v>0</v>
      </c>
      <c r="I37" s="18">
        <v>0</v>
      </c>
      <c r="J37" s="15">
        <v>0</v>
      </c>
      <c r="K37" s="35" t="s">
        <v>27</v>
      </c>
    </row>
    <row r="38" spans="1:13" s="2" customFormat="1" ht="32.25" customHeight="1" thickBot="1">
      <c r="A38" s="34">
        <v>29</v>
      </c>
      <c r="B38" s="22">
        <v>851</v>
      </c>
      <c r="C38" s="23" t="s">
        <v>10</v>
      </c>
      <c r="D38" s="23" t="s">
        <v>8</v>
      </c>
      <c r="E38" s="24" t="s">
        <v>55</v>
      </c>
      <c r="F38" s="28">
        <v>1500000</v>
      </c>
      <c r="G38" s="26">
        <v>0</v>
      </c>
      <c r="H38" s="25">
        <v>0</v>
      </c>
      <c r="I38" s="27">
        <v>1500000</v>
      </c>
      <c r="J38" s="25">
        <v>0</v>
      </c>
      <c r="K38" s="36" t="s">
        <v>54</v>
      </c>
      <c r="L38" s="19"/>
      <c r="M38" s="19"/>
    </row>
    <row r="39" spans="1:13" s="2" customFormat="1" ht="21.75" customHeight="1" thickBot="1">
      <c r="A39" s="34">
        <v>30</v>
      </c>
      <c r="B39" s="22">
        <v>854</v>
      </c>
      <c r="C39" s="23" t="s">
        <v>6</v>
      </c>
      <c r="D39" s="23" t="s">
        <v>8</v>
      </c>
      <c r="E39" s="24" t="s">
        <v>56</v>
      </c>
      <c r="F39" s="28">
        <v>500000</v>
      </c>
      <c r="G39" s="26">
        <f>F39-I39</f>
        <v>200000</v>
      </c>
      <c r="H39" s="25">
        <v>0</v>
      </c>
      <c r="I39" s="27">
        <v>300000</v>
      </c>
      <c r="J39" s="25">
        <v>0</v>
      </c>
      <c r="K39" s="36" t="s">
        <v>54</v>
      </c>
      <c r="L39" s="19"/>
      <c r="M39" s="19"/>
    </row>
    <row r="40" spans="1:13" s="2" customFormat="1" ht="22.5" customHeight="1" thickBot="1">
      <c r="A40" s="34">
        <v>31</v>
      </c>
      <c r="B40" s="22">
        <v>855</v>
      </c>
      <c r="C40" s="23" t="s">
        <v>7</v>
      </c>
      <c r="D40" s="23" t="s">
        <v>9</v>
      </c>
      <c r="E40" s="24" t="s">
        <v>60</v>
      </c>
      <c r="F40" s="25">
        <v>120000</v>
      </c>
      <c r="G40" s="26">
        <f t="shared" si="1"/>
        <v>120000</v>
      </c>
      <c r="H40" s="25">
        <v>0</v>
      </c>
      <c r="I40" s="27">
        <v>0</v>
      </c>
      <c r="J40" s="25">
        <v>0</v>
      </c>
      <c r="K40" s="36" t="s">
        <v>26</v>
      </c>
      <c r="L40" s="19"/>
      <c r="M40" s="19"/>
    </row>
    <row r="41" spans="1:13" s="2" customFormat="1" ht="30" customHeight="1" thickBot="1">
      <c r="A41" s="43" t="s">
        <v>23</v>
      </c>
      <c r="B41" s="44"/>
      <c r="C41" s="44"/>
      <c r="D41" s="44"/>
      <c r="E41" s="44"/>
      <c r="F41" s="38">
        <f>SUM(F10:F40)</f>
        <v>7580176</v>
      </c>
      <c r="G41" s="38">
        <f>SUM(G10:G40)</f>
        <v>1453701</v>
      </c>
      <c r="H41" s="38">
        <f>SUM(H10:H40)</f>
        <v>0</v>
      </c>
      <c r="I41" s="38">
        <f>SUM(I10:I40)</f>
        <v>6126475</v>
      </c>
      <c r="J41" s="38">
        <f>SUM(J10:J40)</f>
        <v>0</v>
      </c>
      <c r="K41" s="37" t="s">
        <v>24</v>
      </c>
      <c r="L41" s="19"/>
      <c r="M41" s="19"/>
    </row>
    <row r="42" ht="12.75">
      <c r="H42" s="20"/>
    </row>
    <row r="43" spans="7:11" ht="12.75">
      <c r="G43" s="20"/>
      <c r="H43" s="20"/>
      <c r="K43" s="21"/>
    </row>
    <row r="44" ht="12.75">
      <c r="K44" s="21"/>
    </row>
  </sheetData>
  <sheetProtection selectLockedCells="1" selectUnlockedCells="1"/>
  <mergeCells count="16">
    <mergeCell ref="A1:K1"/>
    <mergeCell ref="A2:K2"/>
    <mergeCell ref="A4:A8"/>
    <mergeCell ref="B4:B8"/>
    <mergeCell ref="C4:C8"/>
    <mergeCell ref="D4:D8"/>
    <mergeCell ref="E4:E8"/>
    <mergeCell ref="F4:J4"/>
    <mergeCell ref="K4:K8"/>
    <mergeCell ref="F5:F8"/>
    <mergeCell ref="G5:J5"/>
    <mergeCell ref="G6:G8"/>
    <mergeCell ref="H6:H8"/>
    <mergeCell ref="I6:I8"/>
    <mergeCell ref="J6:J8"/>
    <mergeCell ref="A41:E41"/>
  </mergeCells>
  <printOptions/>
  <pageMargins left="0.07847222222222222" right="0.07847222222222222" top="0.5902777777777778" bottom="0.5902777777777777" header="0.5118055555555555" footer="0.5118055555555555"/>
  <pageSetup horizontalDpi="300" verticalDpi="300" orientation="landscape" paperSize="9" scale="98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2021-11-15T08:15:59Z</cp:lastPrinted>
  <dcterms:created xsi:type="dcterms:W3CDTF">2020-10-26T10:22:35Z</dcterms:created>
  <dcterms:modified xsi:type="dcterms:W3CDTF">2021-12-31T12:37:19Z</dcterms:modified>
  <cp:category/>
  <cp:version/>
  <cp:contentType/>
  <cp:contentStatus/>
</cp:coreProperties>
</file>